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rcentre.local\drives\z\Consulting\Jobs\A-K\Department of Education and Training (Cth)\QILT\SES\2504 SES 2020\11. Reporting\Analytical report\Tables\"/>
    </mc:Choice>
  </mc:AlternateContent>
  <xr:revisionPtr revIDLastSave="0" documentId="13_ncr:1_{1A97E147-72B7-469D-8E46-3E35BB33882E}" xr6:coauthVersionLast="45" xr6:coauthVersionMax="45" xr10:uidLastSave="{00000000-0000-0000-0000-000000000000}"/>
  <bookViews>
    <workbookView xWindow="2730" yWindow="885" windowWidth="20880" windowHeight="15315" xr2:uid="{00000000-000D-0000-FFFF-FFFF00000000}"/>
  </bookViews>
  <sheets>
    <sheet name="INDEX" sheetId="1" r:id="rId1"/>
    <sheet name="FOCUS_ALL_ALL_1Y" sheetId="2" r:id="rId2"/>
    <sheet name="FOCUS_ALL_ALL_2Y" sheetId="3" r:id="rId3"/>
    <sheet name="FOCUS_UG_ALL_11-YY_YEAR" sheetId="4" r:id="rId4"/>
    <sheet name="FOCUS_PGC_ALL_17-YY_YEAR" sheetId="5" r:id="rId5"/>
    <sheet name="FOCUS_UG_ALL_1Y_STAGE" sheetId="6" r:id="rId6"/>
    <sheet name="FOCUS_PGC_ALL_1Y_STAGE" sheetId="7" r:id="rId7"/>
    <sheet name="FOCUS_UG_ALL_2Y_SG" sheetId="8" r:id="rId8"/>
    <sheet name="FOCUS_UG_ALL_1Y_SG" sheetId="9" r:id="rId9"/>
    <sheet name="FOCUS_UG_UNI_1Y_SG" sheetId="10" r:id="rId10"/>
    <sheet name="FOCUS_UG_NUHEI_1Y_SG" sheetId="11" r:id="rId11"/>
    <sheet name="FOCUS_PGC_ALL_1Y_SG" sheetId="12" r:id="rId12"/>
    <sheet name="FOCUS_PGC_UNI_1Y_SG" sheetId="13" r:id="rId13"/>
    <sheet name="FOCUS_PGC_NUHEI_1Y_SG" sheetId="14" r:id="rId14"/>
    <sheet name="FOCUS_UG_ALL_2Y_AREA" sheetId="15" r:id="rId15"/>
    <sheet name="FOCUS_PGC_ALL_2Y_AREA" sheetId="16" r:id="rId16"/>
    <sheet name="FOCUS_UG_ALL_1Y_AREA" sheetId="17" r:id="rId17"/>
    <sheet name="FOCUS_UG_UNI_1Y_AREA" sheetId="18" r:id="rId18"/>
    <sheet name="FOCUS_UG_NUHEI_1Y_AREA" sheetId="19" r:id="rId19"/>
    <sheet name="FOCUS_PGC_ALL_1Y_AREA" sheetId="20" r:id="rId20"/>
    <sheet name="FOCUS_PGC_UNI_1Y_AREA" sheetId="21" r:id="rId21"/>
    <sheet name="FOCUS_PGC_NUHEI_1Y_AREA" sheetId="22" r:id="rId22"/>
    <sheet name="FOCUS_UG_ALL_1Y_AREA45" sheetId="23" r:id="rId23"/>
    <sheet name="FOCUS_PGC_ALL_1Y_AREA45" sheetId="24" r:id="rId24"/>
    <sheet name="FOCUS_UG_ALL_1Y_HEPTYPE" sheetId="25" r:id="rId25"/>
    <sheet name="FOCUS_PGC_ALL_1Y_HEPTYPE" sheetId="26" r:id="rId26"/>
    <sheet name="FOCUS_UG_UNI_1Y_INST_CI" sheetId="27" r:id="rId27"/>
    <sheet name="QOE_UG_UNI_1Y_INST_FIG" sheetId="28" r:id="rId28"/>
    <sheet name="FOCUS_UG_UNI_1YP_INST_CI" sheetId="29" r:id="rId29"/>
    <sheet name="QOE_UG_UNI_1YP_INST_FIG" sheetId="30" r:id="rId30"/>
    <sheet name="FOCUS_UG_UNI_2Y_INST_CI" sheetId="31" r:id="rId31"/>
    <sheet name="QOE_UG_UNI_2Y_INST_CHNG_FIG" sheetId="32" r:id="rId32"/>
    <sheet name="FOCUS_UG_UNI_2YP_INST_CI" sheetId="33" r:id="rId33"/>
    <sheet name="QOE_UG_UNI_2YP_INST_CHNG_FIG" sheetId="34" r:id="rId34"/>
    <sheet name="FOCUS_PGC_UNI_1Y_INST_CI" sheetId="35" r:id="rId35"/>
    <sheet name="QOE_PGC_UNI_1Y_INST_FIG" sheetId="36" r:id="rId36"/>
    <sheet name="FOCUS_PGC_UNI_1YP_INST_CI" sheetId="37" r:id="rId37"/>
    <sheet name="QOE_PGC_UNI_1YP_INST_FIG" sheetId="38" r:id="rId38"/>
    <sheet name="FOCUS_PGC_UNI_2Y_INST_CI" sheetId="39" r:id="rId39"/>
    <sheet name="QOE_PGC_UNI_2Y_INST_CHNG_FIG" sheetId="40" r:id="rId40"/>
    <sheet name="FOCUS_PGC_UNI_2YP_INST_CI" sheetId="41" r:id="rId41"/>
    <sheet name="QOE_PGC_UNI_2YP_INST_CHNG_FIG" sheetId="42" r:id="rId42"/>
    <sheet name="FOCUS_UG_NUHEI_1Y_INST_CI" sheetId="43" r:id="rId43"/>
    <sheet name="QOE_UG_NUHEI_1Y_INST_FIG" sheetId="44" r:id="rId44"/>
    <sheet name="FOCUS_UG_NUHEI_1YP_INST_CI" sheetId="45" r:id="rId45"/>
    <sheet name="QOE_UG_NUHEI_1YP_INST_FIG" sheetId="46" r:id="rId46"/>
    <sheet name="FOCUS_UG_NUHEI_2Y_INST_CI" sheetId="47" r:id="rId47"/>
    <sheet name="QOE_UG_NUHEI_2Y_INST_CHNG_FIG" sheetId="48" r:id="rId48"/>
    <sheet name="FOCUS_UG_NUHEI_2YP_INST_CI" sheetId="49" r:id="rId49"/>
    <sheet name="QOE_UG_NUHEI_2YP_INST_CHNG_FIG" sheetId="50" r:id="rId50"/>
    <sheet name="FOCUS_PGC_NUHEI_1Y_INST_CI" sheetId="51" r:id="rId51"/>
    <sheet name="QOE_PGC_NUHEI_1Y_INST_FIG" sheetId="52" r:id="rId52"/>
    <sheet name="FOCUS_PGC_NUHEI_1YP_INST_CI" sheetId="53" r:id="rId53"/>
    <sheet name="QOE_PGC_NUHEI_1YP_INST_FIG" sheetId="54" r:id="rId54"/>
    <sheet name="FOCUS_PGC_NUHEI_2Y_INST_CI" sheetId="55" r:id="rId55"/>
    <sheet name="QOE_PGC_NUHEI_2Y_INST_CHNG_FIG" sheetId="56" r:id="rId56"/>
    <sheet name="FOCUS_PGC_NUHEI_2YP_INST_CI" sheetId="57" r:id="rId57"/>
    <sheet name="QOE_PGC_NUHEI_2YP_INST_CHNG_FIG" sheetId="58" r:id="rId58"/>
    <sheet name="CONSID_UG_ALL_1Y_SG" sheetId="59" r:id="rId59"/>
    <sheet name="CONSID_UG_ALL_1Y_GRADE_FIG" sheetId="60" r:id="rId60"/>
    <sheet name="CONSID_UG_ALL_2Y_CH" sheetId="61" r:id="rId61"/>
    <sheet name="CONSID_UG_UNI_1Y_SG" sheetId="62" r:id="rId62"/>
    <sheet name="CONSID_UG_UNI_1Y_GRADE_FIG" sheetId="63" r:id="rId63"/>
    <sheet name="CONSID_UG_UNI_2Y_CH" sheetId="64" r:id="rId64"/>
    <sheet name="CONSID_UG_NUHEI_1Y_SG" sheetId="65" r:id="rId65"/>
    <sheet name="CONSID_UG_NUHEI_1Y_GRADE_FIG" sheetId="66" r:id="rId66"/>
    <sheet name="CONSID_UG_NUHEI_2Y_CH" sheetId="67" r:id="rId67"/>
    <sheet name="CONSID_PGC_ALL_1Y_SG" sheetId="68" r:id="rId68"/>
    <sheet name="CONSID_PGC_ALL_1Y_GRADE_FIG" sheetId="69" r:id="rId69"/>
    <sheet name="CONSID_PGC_ALL_2Y_CH" sheetId="70" r:id="rId70"/>
    <sheet name="CONSID_PGC_UNI_1Y_SG" sheetId="71" r:id="rId71"/>
    <sheet name="CONSID_PGC_UNI_1Y_GRADE_FIG" sheetId="72" r:id="rId72"/>
    <sheet name="CONSID_PGC_UNI_2Y_CH" sheetId="73" r:id="rId73"/>
    <sheet name="CONSID_PGC_NUHEI_1Y_SG" sheetId="74" r:id="rId74"/>
    <sheet name="CONSID_PGC_NUHEI_1Y_GRADE_FIG" sheetId="75" r:id="rId75"/>
    <sheet name="CONSID_PGC_NUHEI_2Y_CH" sheetId="76" r:id="rId76"/>
    <sheet name="DEVEL_UG_ALL_2Y_STAGE" sheetId="77" r:id="rId77"/>
    <sheet name="DEVEL_UG_UNI_2Y_STAGE" sheetId="78" r:id="rId78"/>
    <sheet name="DEVEL_UG_NUHEI_2Y_STAGE" sheetId="79" r:id="rId79"/>
    <sheet name="DEVEL_PGC_ALL_2Y_STAGE" sheetId="80" r:id="rId80"/>
    <sheet name="DEVEL_PGC_UNI_2Y_STAGE" sheetId="81" r:id="rId81"/>
    <sheet name="DEVEL_PGC_NUHEI_2Y_STAGE" sheetId="82" r:id="rId82"/>
    <sheet name="ENGAG_UG_ALL_2Y_STAGE" sheetId="83" r:id="rId83"/>
    <sheet name="ENGAG_UG_UNI_2Y_STAGE" sheetId="84" r:id="rId84"/>
    <sheet name="ENGAG_UG_NUHEI_2Y_STAGE" sheetId="85" r:id="rId85"/>
    <sheet name="ENGAG_PGC_ALL_2Y_STAGE" sheetId="86" r:id="rId86"/>
    <sheet name="ENGAG_PGC_UNI_2Y_STAGE" sheetId="87" r:id="rId87"/>
    <sheet name="ENGAG_PGC_NUHEI_2Y_STAGE" sheetId="88" r:id="rId88"/>
    <sheet name="TEACH_UG_ALL_2Y_STAGE" sheetId="89" r:id="rId89"/>
    <sheet name="TEACH_UG_UNI_2Y_STAGE" sheetId="90" r:id="rId90"/>
    <sheet name="TEACH_UG_NUHEI_2Y_STAGE" sheetId="91" r:id="rId91"/>
    <sheet name="TEACH_PGC_ALL_2Y_STAGE" sheetId="92" r:id="rId92"/>
    <sheet name="TEACH_PGC_UNI_2Y_STAGE" sheetId="93" r:id="rId93"/>
    <sheet name="TEACH_PGC_NUHEI_2Y_STAGE" sheetId="94" r:id="rId94"/>
    <sheet name="SUPP_UG_ALL_2Y_STAGE" sheetId="95" r:id="rId95"/>
    <sheet name="SUPP_UG_UNI_2Y_STAGE" sheetId="96" r:id="rId96"/>
    <sheet name="SUPP_UG_NUHEI_2Y_STAGE" sheetId="97" r:id="rId97"/>
    <sheet name="SUPP_PGC_ALL_2Y_STAGE" sheetId="98" r:id="rId98"/>
    <sheet name="SUPP_PGC_UNI_2Y_STAGE" sheetId="99" r:id="rId99"/>
    <sheet name="SUPP_PGC_NUHEI_2Y_STAGE" sheetId="100" r:id="rId100"/>
    <sheet name="RESR_UG_ALL_2Y_STAGE" sheetId="101" r:id="rId101"/>
    <sheet name="RESR_UG_UNI_2Y_STAGE" sheetId="102" r:id="rId102"/>
    <sheet name="RESR_UG_NUHEI_2Y_STAGE" sheetId="103" r:id="rId103"/>
    <sheet name="RESR_PGC_ALL_2Y_STAGE" sheetId="104" r:id="rId104"/>
    <sheet name="RESR_PGC_UNI_2Y_STAGE" sheetId="105" r:id="rId105"/>
    <sheet name="RESR_PGC_NUHEI_2Y_STAGE" sheetId="106" r:id="rId106"/>
    <sheet name="OV_ALL_ALL_12-YY" sheetId="107" r:id="rId107"/>
    <sheet name="RR_ALL_UNI_14-YY_INST" sheetId="108" r:id="rId108"/>
    <sheet name="RR_ALL_NUHEI_14-YY_INST" sheetId="109" r:id="rId109"/>
    <sheet name="RR_ALL_ALL_1Y_INST" sheetId="110" r:id="rId110"/>
    <sheet name="RR_ALL_ALL_12-YY_INST" sheetId="111" r:id="rId111"/>
    <sheet name="CHAR_UG_ALL_1Y_SG" sheetId="112" r:id="rId112"/>
    <sheet name="CHAR_UG_UNI_1Y_SG" sheetId="113" r:id="rId113"/>
    <sheet name="CHAR_UG_NUHEI_1Y_SG" sheetId="114" r:id="rId114"/>
    <sheet name="CHAR_UG_UNI_1Y_AREA" sheetId="115" r:id="rId115"/>
    <sheet name="CHAR_UG_NUHEI_1Y_AREA" sheetId="116" r:id="rId116"/>
    <sheet name="CHAR_PGC_ALL_1Y_SG" sheetId="117" r:id="rId117"/>
    <sheet name="CHAR_PGC_UNI_1Y_SG" sheetId="118" r:id="rId118"/>
    <sheet name="CHAR_PGC_NUHEI_1Y_SG" sheetId="119" r:id="rId119"/>
    <sheet name="CHAR_UG_ALL_1Y_AREA" sheetId="120" r:id="rId120"/>
    <sheet name="CHAR_PGC_ALL_1Y_AREA" sheetId="121" r:id="rId121"/>
    <sheet name="CHAR_PGC_UNI_1Y_AREA" sheetId="122" r:id="rId122"/>
    <sheet name="CHAR_PGC_NUHEI_1Y_AREA" sheetId="123" r:id="rId123"/>
    <sheet name="QOEQOT_UG_ALL_1Y_SG_CI" sheetId="124" r:id="rId124"/>
    <sheet name="QOEQOT_PGC_ALL_1Y_SG_CI" sheetId="125" r:id="rId125"/>
    <sheet name="QOEQOT_UG_ALL_1Y_AREA_CI" sheetId="126" r:id="rId126"/>
    <sheet name="QOEQOT_PGC_ALL_1Y_AREA_CI" sheetId="127" r:id="rId127"/>
    <sheet name="WEIGHT_UG_ALL_1Y_SG" sheetId="128" r:id="rId128"/>
    <sheet name="WEIGHT_UG_ALL_1Y_AREA" sheetId="129" r:id="rId129"/>
    <sheet name="QOEQOT_UG_UNI_1Y_SG_CI" sheetId="130" r:id="rId130"/>
    <sheet name="QOEQOT_UG_UNI_1Y_AREA_CI" sheetId="131" r:id="rId131"/>
    <sheet name="QOEQOT_UG_NUHEI_1Y_SG_CI" sheetId="132" r:id="rId132"/>
    <sheet name="QOEQOT_UG_NUHEI_1Y_AREA_CI" sheetId="133" r:id="rId133"/>
    <sheet name="WEIGHT_PGC_ALL_1Y_SG" sheetId="134" r:id="rId134"/>
    <sheet name="WEIGHT_PGC_ALL_1Y_AREA" sheetId="135" r:id="rId135"/>
    <sheet name="QOEQOT_PGC_UNI_1Y_SG_CI" sheetId="136" r:id="rId136"/>
    <sheet name="QOEQOT_PGC_UNI_1Y_AREA_CI" sheetId="137" r:id="rId137"/>
    <sheet name="QOEQOT_PGC_NUHEI_1Y_SG_CI" sheetId="138" r:id="rId138"/>
    <sheet name="QOEQOT_PGC_NUHEI_1Y_AREA_CI" sheetId="139" r:id="rId139"/>
    <sheet name="QOE_ALL_ALL_08-YY_INT" sheetId="140" r:id="rId1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 i="140" l="1"/>
  <c r="D1" i="139"/>
  <c r="D1" i="138"/>
  <c r="D1" i="137"/>
  <c r="D1" i="136"/>
  <c r="F1" i="135"/>
  <c r="F1" i="134"/>
  <c r="D1" i="133"/>
  <c r="D1" i="132"/>
  <c r="D1" i="131"/>
  <c r="D1" i="130"/>
  <c r="F1" i="129"/>
  <c r="F1" i="128"/>
  <c r="D1" i="127"/>
  <c r="D1" i="126"/>
  <c r="D1" i="125"/>
  <c r="D1" i="124"/>
  <c r="F1" i="123"/>
  <c r="F1" i="122"/>
  <c r="F1" i="121"/>
  <c r="F1" i="120"/>
  <c r="F1" i="119"/>
  <c r="F1" i="118"/>
  <c r="F1" i="117"/>
  <c r="F1" i="116"/>
  <c r="F1" i="115"/>
  <c r="F1" i="114"/>
  <c r="F1" i="113"/>
  <c r="F1" i="112"/>
  <c r="K1" i="111"/>
  <c r="F1" i="110"/>
  <c r="I1" i="109"/>
  <c r="I1" i="108"/>
  <c r="W1" i="107"/>
  <c r="H1" i="106"/>
  <c r="H1" i="105"/>
  <c r="H1" i="104"/>
  <c r="H1" i="103"/>
  <c r="H1" i="102"/>
  <c r="H1" i="101"/>
  <c r="H1" i="100"/>
  <c r="H1" i="99"/>
  <c r="H1" i="98"/>
  <c r="H1" i="97"/>
  <c r="H1" i="96"/>
  <c r="H1" i="95"/>
  <c r="H1" i="94"/>
  <c r="H1" i="93"/>
  <c r="H1" i="92"/>
  <c r="H1" i="91"/>
  <c r="H1" i="90"/>
  <c r="H1" i="89"/>
  <c r="H1" i="88"/>
  <c r="H1" i="87"/>
  <c r="H1" i="86"/>
  <c r="H1" i="85"/>
  <c r="H1" i="84"/>
  <c r="H1" i="83"/>
  <c r="H1" i="82"/>
  <c r="H1" i="81"/>
  <c r="H1" i="80"/>
  <c r="H1" i="79"/>
  <c r="H1" i="78"/>
  <c r="H1" i="77"/>
  <c r="D1" i="76"/>
  <c r="C1" i="75"/>
  <c r="C1" i="74"/>
  <c r="D1" i="73"/>
  <c r="C1" i="72"/>
  <c r="C1" i="71"/>
  <c r="D1" i="70"/>
  <c r="C1" i="69"/>
  <c r="C1" i="68"/>
  <c r="D1" i="67"/>
  <c r="C1" i="66"/>
  <c r="C1" i="65"/>
  <c r="D1" i="64"/>
  <c r="C1" i="63"/>
  <c r="C1" i="62"/>
  <c r="D1" i="61"/>
  <c r="C1" i="60"/>
  <c r="C1" i="59"/>
  <c r="C1" i="58"/>
  <c r="P1" i="57"/>
  <c r="C1" i="56"/>
  <c r="P1" i="55"/>
  <c r="C1" i="54"/>
  <c r="I1" i="53"/>
  <c r="C1" i="52"/>
  <c r="I1" i="51"/>
  <c r="C1" i="50"/>
  <c r="P1" i="49"/>
  <c r="C1" i="48"/>
  <c r="P1" i="47"/>
  <c r="C1" i="46"/>
  <c r="I1" i="45"/>
  <c r="C1" i="44"/>
  <c r="I1" i="43"/>
  <c r="C1" i="42"/>
  <c r="P1" i="41"/>
  <c r="C1" i="40"/>
  <c r="P1" i="39"/>
  <c r="C1" i="38"/>
  <c r="I1" i="37"/>
  <c r="C1" i="36"/>
  <c r="I1" i="35"/>
  <c r="C1" i="34"/>
  <c r="P1" i="33"/>
  <c r="C1" i="32"/>
  <c r="P1" i="31"/>
  <c r="C1" i="30"/>
  <c r="I1" i="29"/>
  <c r="C1" i="28"/>
  <c r="I1" i="27"/>
  <c r="H1" i="26"/>
  <c r="H1" i="25"/>
  <c r="H1" i="24"/>
  <c r="H1" i="23"/>
  <c r="H1" i="22"/>
  <c r="H1" i="21"/>
  <c r="H1" i="20"/>
  <c r="H1" i="19"/>
  <c r="H1" i="18"/>
  <c r="H1" i="17"/>
  <c r="N1" i="16"/>
  <c r="N1" i="15"/>
  <c r="H1" i="14"/>
  <c r="H1" i="13"/>
  <c r="H1" i="12"/>
  <c r="H1" i="11"/>
  <c r="H1" i="10"/>
  <c r="H1" i="9"/>
  <c r="N1" i="8"/>
  <c r="H1" i="7"/>
  <c r="H1" i="6"/>
  <c r="H1" i="5"/>
  <c r="H1" i="4"/>
  <c r="N1" i="3"/>
  <c r="H1" i="2"/>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<sst xmlns="http://schemas.openxmlformats.org/spreadsheetml/2006/main" count="20744" uniqueCount="6298">
  <si>
    <t>Sheet</t>
  </si>
  <si>
    <t>Title</t>
  </si>
  <si>
    <t>Report 1</t>
  </si>
  <si>
    <t>The student experience by level and stage of study, 2020 (% positive rating)</t>
  </si>
  <si>
    <t>Table 2</t>
  </si>
  <si>
    <t>The student experience by level and stage of study, 2019 and 2020 (% positive rating)</t>
  </si>
  <si>
    <t>Table 1</t>
  </si>
  <si>
    <t>The undergraduate student experience, 2011–2020 (% positive rating)</t>
  </si>
  <si>
    <t>The postgraduate coursework student experience 2017–2020 (% positive rating)</t>
  </si>
  <si>
    <t>The undergraduate student experience, by stage of studies, 2020 (% positive rating)</t>
  </si>
  <si>
    <t>The postgraduate coursework student experience, by stage of studies, 2020 (% positive rating)</t>
  </si>
  <si>
    <t>Table 3</t>
  </si>
  <si>
    <t>The undergraduate student experience, by demographic and contextual group, 2019 and 2020 (% positive rating)††</t>
  </si>
  <si>
    <t>The undergraduate student experience, by demographic and contextual group, 2020 (% positive rating)††</t>
  </si>
  <si>
    <t>The university undergraduate student experience, by demographic and contextual group, 2020 (% positive rating)††</t>
  </si>
  <si>
    <t>The non-university higher education institution (NUHEI) undergraduate student experience, by demographic and contextual group, 2020 (% positive rating)††</t>
  </si>
  <si>
    <t>The postgraduate coursework student experience, by demographic and contextual group, 2020 (% positive rating)††</t>
  </si>
  <si>
    <t>The university postgraduate coursework student experience, by demographic and contextual group, 2020 (% positive rating)††</t>
  </si>
  <si>
    <t>The non-university higher education institution (NUHEI) postgraduate coursework student experience, by demographic and contextual group, 2020 (% positive rating)††</t>
  </si>
  <si>
    <t>Table 4</t>
  </si>
  <si>
    <t>Report 2</t>
  </si>
  <si>
    <t>The undergraduate student experience, by study area, 2019 and 2020 (% positive rating)</t>
  </si>
  <si>
    <t>The postgraduate coursework student experience, by study area, 2019 and 2020 (% positive rating)</t>
  </si>
  <si>
    <t>The undergraduate student experience, by study area, 2020 (% positive rating)</t>
  </si>
  <si>
    <t>The university undergraduate student experience, by study area, 2020 (% positive rating)</t>
  </si>
  <si>
    <t>The non-university higher education institution (NUHEI) undergraduate student experience, by study area, 2020 (% positive rating)</t>
  </si>
  <si>
    <t>The postgraduate coursework student experience, by study area, 2020 (% positive rating)</t>
  </si>
  <si>
    <t>The university postgraduate coursework student experience, by study area, 2020 (% positive rating)</t>
  </si>
  <si>
    <t>The non-university higher education institution (NUHEI) postgraduate coursework student experience, by study area, 2020 (% positive rating)</t>
  </si>
  <si>
    <t>Report 2a</t>
  </si>
  <si>
    <t>The undergraduate student experience, by 45 study areas, 2020 (% positive rating)*</t>
  </si>
  <si>
    <t>The postgraduate coursework student experience, by 45 study areas, 2020 (% positive rating)*</t>
  </si>
  <si>
    <t>The undergraduate student experience, by type of institution, 2020 (% positive rating)</t>
  </si>
  <si>
    <t>The postgraduate coursework student experience, by type of institution, 2020 (% positive rating)</t>
  </si>
  <si>
    <t>Report 3</t>
  </si>
  <si>
    <t>The undergraduate student experience, by university, 2020 (% positive rating, with 90% confidence intervals)*</t>
  </si>
  <si>
    <t>Quality of entire educational experience for undergraduate university students, 2020 (% positive rating)</t>
  </si>
  <si>
    <t>The undergraduate student experience, by university, pooled 2019-2020 (% positive rating, with 90% confidence intervals)*</t>
  </si>
  <si>
    <t>Quality of entire educational experience for undergraduate university students, pooled 2019-2020 (% positive rating)</t>
  </si>
  <si>
    <t>Table 5</t>
  </si>
  <si>
    <t>The undergraduate student experience, by university, 2019 and 2020 (% positive rating, with 90% confidence intervals)*</t>
  </si>
  <si>
    <t>Figure 1</t>
  </si>
  <si>
    <t>Change in quality of entire educational experience for undergraduate university students, 2019-2020 (% positive rating)</t>
  </si>
  <si>
    <t>The undergraduate student experience, by university, pooled 2018-2019 and 2019-2020 (% positive rating, with 90% confidence intervals)*</t>
  </si>
  <si>
    <t>Change in quality of entire educational experience for undergraduate university students, pooled 2018-2019 and 2019-2020 (% positive rating)</t>
  </si>
  <si>
    <t>The postgraduate coursework student experience, by university, 2020 (% positive rating, with 90% confidence intervals)</t>
  </si>
  <si>
    <t>Quality of entire educational experience for postgraduate coursework university students, 2020 (% positive rating)</t>
  </si>
  <si>
    <t>The postgraduate coursework student experience, by university, pooled 2019-2020 (% positive rating, with 90% confidence intervals)</t>
  </si>
  <si>
    <t>Quality of entire educational experience for postgraduate coursework university students, 2019-2020 (% positive rating)</t>
  </si>
  <si>
    <t>The postgraduate coursework student experience, by university, 2019 and 2020 (% positive rating, with 90% confidence intervals)</t>
  </si>
  <si>
    <t>Change in quality of entire educational experience for postgraduate coursework university students, 2019-2020 (% positive rating)</t>
  </si>
  <si>
    <t>The postgraduate coursework student experience, by university, pooled 2018-2019 and 2019-2020 (% positive rating, with 90% confidence intervals)</t>
  </si>
  <si>
    <t>Change in quality of entire educational experience for postgraduate coursework university students, pooled 2018-2019 and 2019-2020 (% positive rating)</t>
  </si>
  <si>
    <t>The undergraduate student experience, by non-university higher education institution (NUHEI), reportyear} (% positive rating, with 90% confidence intervals)*</t>
  </si>
  <si>
    <t>Quality of entire educational experience for undergraduate non-university higher education institution (NUHEI) students, 2020 (% positive rating)</t>
  </si>
  <si>
    <t>Report 4</t>
  </si>
  <si>
    <t>The undergraduate student experience, by non-university higher education institution (NUHEI), pooled 2019-2020 (% positive rating, with 90% confidence intervals)*</t>
  </si>
  <si>
    <t>Quality of entire educational experience for undergraduate non-university higher education institution (NUHEI) students, pooled 2019-2020 (% positive rating)</t>
  </si>
  <si>
    <t>The undergraduate student experience, by non-university higher education institution (NUHEI), 2019 and 2020 (% positive rating, with 90% confidence intervals)</t>
  </si>
  <si>
    <t>Change in quality of entire educational experience for undergraduate non-university higher education institution (NUHEI) students, 2019-2020 (% positive rating)</t>
  </si>
  <si>
    <t>Table 6</t>
  </si>
  <si>
    <t>The undergraduate student experience, by non-university higher education institution (NUHEI), pooled 2018-2019 and 2019-2020 (% positive rating, with 90% confidence intervals)*</t>
  </si>
  <si>
    <t>Figure 2</t>
  </si>
  <si>
    <t>Change in quality of entire educational experience for undergraduate non-university higher education institution (NUHEI) students, pooled 2018-2019 and 2019-2020 (% positive rating)</t>
  </si>
  <si>
    <t>The postgraduate coursework student experience, by non-university higher education institution (NUHEI), 2020 (% positive rating, with 90% confidence intervals)</t>
  </si>
  <si>
    <t>Quality of entire educational experience for postgraduate coursework non-university higher education institution (NUHEI) students, 2020 (% positive rating)</t>
  </si>
  <si>
    <t>The postgraduate coursework student experience, by non-university higher education institution (NUHEI), pooled 2019-2020 (% positive rating, with 90% confidence intervals)</t>
  </si>
  <si>
    <t>Quality of entire educational experience for postgraduate coursework non-university higher education institution (NUHEI) students, pooled 2019-2020 (% positive rating)</t>
  </si>
  <si>
    <t>The  postgraduate coursework student experience, by non-university higher education institution (NUHEI), 2019 and 2020 (% positive rating, with 90% confidence intervals)</t>
  </si>
  <si>
    <t>Change in quality of entire educational experience for postgraduate coursework non-university higher education institution (NUHEI) students, 2019-2020 (% positive rating)</t>
  </si>
  <si>
    <t>Change in quality of entire educational experience for postgraduate coursework non-university higher education institution (NUHEI) students, pooled 2018-2019 and 2019-2020 (% positive rating)</t>
  </si>
  <si>
    <t>Report 5</t>
  </si>
  <si>
    <t>Percentage of undergraduate students who considered early departure by sub-group, 2020††</t>
  </si>
  <si>
    <t>Percentage of undergraduate students who considered early departure by average grades to date, 2020</t>
  </si>
  <si>
    <t>Table 7</t>
  </si>
  <si>
    <t>Report 6</t>
  </si>
  <si>
    <t>Selected reasons for considering early departure among undergraduate students, 2019 and 2020</t>
  </si>
  <si>
    <t>Percentage of university undergraduate students who considered early departure by subgroup, 2020††</t>
  </si>
  <si>
    <t>Percentage of university undergraduate students who had considered early departure by average grades to date, 2020</t>
  </si>
  <si>
    <t>Selected reasons for considering early departure among university undergraduate students, 2019 and 2020</t>
  </si>
  <si>
    <t>Percentage of non-university higher education institution (NUHEI) undergraduate students who considered early departure by subgroup, 2020††</t>
  </si>
  <si>
    <t>Percentage of non-university higher education institution (NUHEI) undergraduate students who had considered early departure by average grades to date, 2020</t>
  </si>
  <si>
    <t>Selected reasons for considering early departure among non-university higher education institution (NUHEI) undergraduate students, 2019 and 2020</t>
  </si>
  <si>
    <t>Percentage of postgraduate coursework students who considered early departure by sub-group, 2020††</t>
  </si>
  <si>
    <t>Percentage of postgraduate coursework students who had considered early departure by average grades to date, 2020</t>
  </si>
  <si>
    <t>Selected reasons for considering early departure among postgraduate coursework students, 2019 and 2020</t>
  </si>
  <si>
    <t>Percentage of university postgraduate coursework students who considered early departure by subgroup, 2020††</t>
  </si>
  <si>
    <t>Percentage of university postgraduate coursework students who had considered early departure by average grades to date, 2020</t>
  </si>
  <si>
    <t>Selected reasons for considering early departure among university postgraduate coursework students, 2019 and 2020</t>
  </si>
  <si>
    <t>Percentage of non-university higher education institution (NUHEI) postgraduate coursework students who considered early departure by subgroup, 2020††</t>
  </si>
  <si>
    <t>Percentage of non-university higher education institution (NUHEI) postgraduate coursework students who had considered early departure by average grades to date, 2020</t>
  </si>
  <si>
    <t>Selected reasons for considering early departure among non-university higher education institution (NUHEI) postgraduate coursework students, 2019 and 2020</t>
  </si>
  <si>
    <t>Table 27</t>
  </si>
  <si>
    <t>Percentage positive scores for Skills Development items, undergraduates by stage of studies, 2019 and 2020</t>
  </si>
  <si>
    <t>Percentage positive scores for Skills Development items, university undergraduates by stage of studies, 2019 and 2020</t>
  </si>
  <si>
    <t>Percentage positive scores for Skills Development items, non-university higher education institution (NUHEI) undergraduates by stage of studies, 2019 and 2020</t>
  </si>
  <si>
    <t>Table 28</t>
  </si>
  <si>
    <t>Percentage positive scores for Skills Development items, postgraduate coursework by stage of studies, 2019 and 2020</t>
  </si>
  <si>
    <t>Percentage positive scores for Skills Development items, university postgraduate coursework by stage of studies, 2019 and 2020</t>
  </si>
  <si>
    <t>Percentage positive scores for Skills Development items, non-university higher education institution (NUHEI) postgraduate coursework by stage of studies, 2019 and 2020</t>
  </si>
  <si>
    <t>Table 29</t>
  </si>
  <si>
    <t>Percentage positive scores for Learner Engagement items, undergraduates by stage of studies, 2019 and 2020</t>
  </si>
  <si>
    <t>Percentage positive scores for Learner Engagement items, university undergraduates by stage of studies, 2019 and 2020</t>
  </si>
  <si>
    <t>Percentage positive scores for Learner Engagement items, non-university higher education institution (NUHEI) undergraduates by stage of studies, 2019 and 2020</t>
  </si>
  <si>
    <t>Table 30</t>
  </si>
  <si>
    <t>Percentage positive scores for Learner Engagement items, postgraduate coursework by stage of studies, 2019 and 2020</t>
  </si>
  <si>
    <t>Percentage positive scores for Learner Engagement items, university postgraduate coursework by stage of studies, 2019 and 2020</t>
  </si>
  <si>
    <t>Percentage positive scores for Learner Engagement items, non-university higher education institution (NUHEI) postgraduate coursework by stage of studies, 2019 and 2020</t>
  </si>
  <si>
    <t>Table 31</t>
  </si>
  <si>
    <t>Percentage positive scores for Teaching Quality items, undergraduates by stage of studies, 2019 and 2020</t>
  </si>
  <si>
    <t>Percentage positive scores for Teaching Quality items, university undergraduates by stage of studies, 2019 and 2020</t>
  </si>
  <si>
    <t>Percentage positive scores for Teaching Quality items, non-university higher education institution (NUHEI) undergraduates by stage of studies, 2019 and 2020</t>
  </si>
  <si>
    <t>Table 32</t>
  </si>
  <si>
    <t>Percentage positive scores for Teaching Quality items, postgraduate coursework by stage of studies, 2019 and 2020</t>
  </si>
  <si>
    <t>Percentage positive scores for Teaching Quality items, university postgraduate coursework by stage of studies, 2019 and 2020</t>
  </si>
  <si>
    <t>Percentage positive scores for Teaching Quality items, non-university higher education institution (NUHEI) postgraduate coursework by stage of studies, 2019 and 2020</t>
  </si>
  <si>
    <t>Table 33</t>
  </si>
  <si>
    <t>Percentage positive scores for Student Support items, undergraduates by stage of studies, 2019 and 2020</t>
  </si>
  <si>
    <t>Percentage positive scores for Student Support items, university undergraduates by stage of studies, 2019 and 2020</t>
  </si>
  <si>
    <t>Percentage positive scores for Student Support items, non-university higher education institution (NUHEI) undergraduates by stage of studies, 2019 and 2020</t>
  </si>
  <si>
    <t>Table 34</t>
  </si>
  <si>
    <t>Percentage positive scores for Student Support items, postgraduate coursework by stage of studies, 2019 and 2020</t>
  </si>
  <si>
    <t>Percentage positive scores for Student Support items, university postgraduate coursework by stage of studies, 2019 and 2020</t>
  </si>
  <si>
    <t>Percentage positive scores for Student Support items, non-university higher education institution (NUHEI) postgraduate coursework by stage of studies, 2019 and 2020</t>
  </si>
  <si>
    <t>Table 35</t>
  </si>
  <si>
    <t>Percentage positive scores for Learning Resources items, undergraduates by stage of studies, 2019 and 2020</t>
  </si>
  <si>
    <t>Percentage positive scores for Learning Resources items, university undergraduates by stage of studies, 2019 and 2020</t>
  </si>
  <si>
    <t>Percentage positive scores for Learning Resources items, non-university higher education institution (NUHEI) undergraduates by stage of studies, 2019 and 2020</t>
  </si>
  <si>
    <t>Table 36</t>
  </si>
  <si>
    <t>Percentage positive scores for Learning Resources items, postgraduate coursework by stage of studies, 2019 and 2020</t>
  </si>
  <si>
    <t>Percentage positive scores for Learning Resources items, university postgraduate coursework by stage of studies, 2019 and 2020</t>
  </si>
  <si>
    <t>Percentage positive scores for Learning Resources items, non-university higher education institution (NUHEI) postgraduate coursework by stage of studies, 2019 and 2020</t>
  </si>
  <si>
    <t>Table 8, Cut down</t>
  </si>
  <si>
    <t>SES operational overview: 2012–2020* undergraduate and postgraduate coursework</t>
  </si>
  <si>
    <t>Table 9, Combined and cut down</t>
  </si>
  <si>
    <t>SES response rates, 2014–2020 – universities</t>
  </si>
  <si>
    <t>SES response rates, 2014–2020 – NUHEI</t>
  </si>
  <si>
    <t>2020 SES response rates</t>
  </si>
  <si>
    <t>Participation and response rates in the SES, 2012–2020</t>
  </si>
  <si>
    <t>Table 10</t>
  </si>
  <si>
    <t>2020 Undergraduate SES response characteristics and population parameters by subgroup††</t>
  </si>
  <si>
    <t>2020 University undergraduate SES response characteristics and population parameters by subgroup††</t>
  </si>
  <si>
    <t>2020 Non-university higher education institution (NUHEI) undergraduate SES response characteristics and population parameters by subgroup††</t>
  </si>
  <si>
    <t>2020 University undergraduate SES student response characteristics and population parameters by study area</t>
  </si>
  <si>
    <t>2020 Non-university higher education institution (NUHEI) undergraduate SES student response characteristics and population parameters by study area</t>
  </si>
  <si>
    <t>Table 11</t>
  </si>
  <si>
    <t>2020 Postgraduate coursework SES response characteristics and population parameters by subgroup††</t>
  </si>
  <si>
    <t>2020 University postgraduate coursework SES response characteristics and population parameters by subgroup††</t>
  </si>
  <si>
    <t>2020 Non-university higher education institution (NUHEI) postgraduate coursework SES response characteristics and population parameters by subgroup††</t>
  </si>
  <si>
    <t>Table 12</t>
  </si>
  <si>
    <t>2020 undergraduate SES student response characteristics and population parameters by study area</t>
  </si>
  <si>
    <t>Table 13</t>
  </si>
  <si>
    <t>2020 postgraduate coursework SES student response characteristics and population parameters by study area</t>
  </si>
  <si>
    <t>2020 University postgraduate coursework SES student response characteristics and population parameters by study area</t>
  </si>
  <si>
    <t>2020 Non-university higher education institution (NUEHI) postgraduate coursework SES student response characteristics and population parameters by study area</t>
  </si>
  <si>
    <t>Table 14</t>
  </si>
  <si>
    <t>Percentage positive ratings, undergraduates by student sub-group, 2020 (with 90% confidence intervals)††</t>
  </si>
  <si>
    <t>Table 15</t>
  </si>
  <si>
    <t>Percentage positive ratings, postgraduate coursework by student sub-group, 2020 (with 90% confidence intervals)††</t>
  </si>
  <si>
    <t>Table 16</t>
  </si>
  <si>
    <t>Percentage positive ratings, undergraduates by study area, 2020 (with 90% confidence intervals)</t>
  </si>
  <si>
    <t>Table 17</t>
  </si>
  <si>
    <t>Percentage positive ratings, postgraduate coursework by study area, 2020 (with 90% confidence intervals)</t>
  </si>
  <si>
    <t>Comparison of undergraduate raw and weighted percentage satisfied scores by sub-group, 2020††</t>
  </si>
  <si>
    <t>Comparison of undergraduate raw and weighted percentage satisfied scores by study area, 2020</t>
  </si>
  <si>
    <t>Percentage positive ratings, university undergraduates by student subgroup, 2020 (with 90% confidence intervals)††</t>
  </si>
  <si>
    <t>Percentage positive ratings, university undergraduates by study area, 2020 (with 90% confidence intervals)</t>
  </si>
  <si>
    <t>Percentage positive ratings, non-university higher education institution (NUHEI) undergraduates by student subgroup, 2020 (with 90% confidence intervals)††</t>
  </si>
  <si>
    <t>Percentage positive ratings, non-university higher education institution (NUHEI) undergraduates by study area, 2020 (with 90% confidence intervals)</t>
  </si>
  <si>
    <t>Comparison of postgraduate coursework raw and weighted percentage satisfied scores by subgroup, 2020††</t>
  </si>
  <si>
    <t>Comparison of postgraduate coursework raw and weighted percentage satisfied scores by study area, 2020</t>
  </si>
  <si>
    <t>Percentage positive ratings, university postgraduate coursework by student subgroup, 2020 (with 90% confidence intervals)††</t>
  </si>
  <si>
    <t>Percentage positive ratings, university postgraduate coursework by study area, 2020 (with 90% confidence intervals)</t>
  </si>
  <si>
    <t>Percentage positive ratings, non-university higher education institution (NUHEI) postgraduate coursework students by student subgroup, 2020 (with 90% confidence intervals)††</t>
  </si>
  <si>
    <t>Percentage positive ratings, non-university higher education institution (NUHEI) postgraduate coursework students by study area, 2020 (with 90% confidence intervals)</t>
  </si>
  <si>
    <t>Figure 3</t>
  </si>
  <si>
    <t>Overall student experience international comparison, 2008-2020 (%)</t>
  </si>
  <si>
    <t>2020 SES National Tables and Figures</t>
  </si>
  <si>
    <t/>
  </si>
  <si>
    <t>Focus areas: Skills Development</t>
  </si>
  <si>
    <t>Focus areas: Learner Engagement</t>
  </si>
  <si>
    <t>Focus areas: Teaching Quality</t>
  </si>
  <si>
    <t>Focus areas: Student Support</t>
  </si>
  <si>
    <t>Focus areas: Learning Resources</t>
  </si>
  <si>
    <t>Questionnaire item: Quality of entire educational experience</t>
  </si>
  <si>
    <t>Undergraduate</t>
  </si>
  <si>
    <t xml:space="preserve">     Commencing</t>
  </si>
  <si>
    <t xml:space="preserve">     Later year</t>
  </si>
  <si>
    <t>Postgraduate coursework</t>
  </si>
  <si>
    <t>Filters:</t>
  </si>
  <si>
    <t>All columns: ANALYSIS = (1:2)</t>
  </si>
  <si>
    <t>Undergraduate: CRSLEVEL = 1</t>
  </si>
  <si>
    <t>Postgraduate coursework: CRSLEVEL = 2</t>
  </si>
  <si>
    <t>Commencing: STAGE = 1</t>
  </si>
  <si>
    <t>Later year: STAGE = (2:3, 9)</t>
  </si>
  <si>
    <t>Key Variables:</t>
  </si>
  <si>
    <t>DEVELSAT</t>
  </si>
  <si>
    <t>ENGAGSAT</t>
  </si>
  <si>
    <t>TEACHSAT</t>
  </si>
  <si>
    <t>SUPPSAT</t>
  </si>
  <si>
    <t>RESRSAT</t>
  </si>
  <si>
    <t>QOESAT</t>
  </si>
  <si>
    <t>2019: Skills Development</t>
  </si>
  <si>
    <t>2020: Skills Development</t>
  </si>
  <si>
    <t>2019:  Learner Engagement</t>
  </si>
  <si>
    <t>2020: Learner Engagement</t>
  </si>
  <si>
    <t>2019:  Teaching Quality</t>
  </si>
  <si>
    <t>2020:  Teaching Quality</t>
  </si>
  <si>
    <t>2019:  Student Support</t>
  </si>
  <si>
    <t>2020:  Student Support</t>
  </si>
  <si>
    <t>2019: Learning Resources</t>
  </si>
  <si>
    <t>2020: Learning Resources</t>
  </si>
  <si>
    <t>2019: Quality of entire educational experience</t>
  </si>
  <si>
    <t>2020: Quality of entire educational experience</t>
  </si>
  <si>
    <t>2011 *</t>
  </si>
  <si>
    <t>2012</t>
  </si>
  <si>
    <t>2013 **</t>
  </si>
  <si>
    <t>2014 †</t>
  </si>
  <si>
    <t>2015 ††</t>
  </si>
  <si>
    <t>2016</t>
  </si>
  <si>
    <t>2017</t>
  </si>
  <si>
    <t>2018</t>
  </si>
  <si>
    <t>2019</t>
  </si>
  <si>
    <t>2020</t>
  </si>
  <si>
    <t>Notes:</t>
  </si>
  <si>
    <t>HEPTYPE = 1, 2 except for 2014 when NUHEIs were a trial and need to be excluded, i.e. for 2014 HEPTYPE = 1 only</t>
  </si>
  <si>
    <t>* The 2011 University Experience Survey was a pilot survey administered among 24 universities.</t>
  </si>
  <si>
    <t>** In 2013 results from the University Experience Survey were reported as percentage positive scores rather than average scale scores. Results in these tables have been compiled on this basis but may differ from results presented in the earlier 2011 and 2012 reports.</t>
  </si>
  <si>
    <t>† In 2014, one item was removed from the Student Support focus area, so results are not comparable with those from earlier surveys.</t>
  </si>
  <si>
    <t>†† Note that results from 2015 onwards include students attending both university and non-university higher education institutions and therefore are not directly comparable with results from earlier surveys which refer to university students only.</t>
  </si>
  <si>
    <t>All columns: ANALYSIS = (1:2), Undergraduate: CRSLEVEL = 1</t>
  </si>
  <si>
    <t>Year: YEAR</t>
  </si>
  <si>
    <t>All columns: ANALYSIS = (1:2), Postgraduate coursework: CRSLEVEL = 2</t>
  </si>
  <si>
    <t>Commencing</t>
  </si>
  <si>
    <t>Later year</t>
  </si>
  <si>
    <t>Total</t>
  </si>
  <si>
    <t>Stage of studies – Commencing</t>
  </si>
  <si>
    <t>Stage of studies – Later year*</t>
  </si>
  <si>
    <t>Male</t>
  </si>
  <si>
    <t>Female</t>
  </si>
  <si>
    <t>Age group – under 25</t>
  </si>
  <si>
    <t>Age group – 25 to 29</t>
  </si>
  <si>
    <t>Age group – 30 to 39</t>
  </si>
  <si>
    <t>Age group – 40 and over</t>
  </si>
  <si>
    <t>Indigenous</t>
  </si>
  <si>
    <t>Non-Indigenous</t>
  </si>
  <si>
    <t>Home language – English</t>
  </si>
  <si>
    <t>Home language – Other</t>
  </si>
  <si>
    <t>Disability reported</t>
  </si>
  <si>
    <t>No disability reported</t>
  </si>
  <si>
    <t>Internal/Mixed study mode</t>
  </si>
  <si>
    <t>External study mode</t>
  </si>
  <si>
    <t>Domestic student</t>
  </si>
  <si>
    <t>International student</t>
  </si>
  <si>
    <t>First in family**</t>
  </si>
  <si>
    <t>Not first in family**</t>
  </si>
  <si>
    <t>Previous higher education experience – current institution**</t>
  </si>
  <si>
    <t>Previous higher education experience – another institution**</t>
  </si>
  <si>
    <t>New to higher education</t>
  </si>
  <si>
    <t>Socio-economic status – High***</t>
  </si>
  <si>
    <t>Socio-economic status – Medium***</t>
  </si>
  <si>
    <t>Socio-economic status – Low***</t>
  </si>
  <si>
    <t>Locality – Metro*** †</t>
  </si>
  <si>
    <t>Locality – Regional/Remote*** †</t>
  </si>
  <si>
    <t>*Later year includes Middle Year students where for NUHEIs a census was conducted (see Methodological Summary, 1.1.3 Survey Population – Later Year Students).</t>
  </si>
  <si>
    <t>**Previous higher education experience and First in family status includes commencing students only.</t>
  </si>
  <si>
    <t>*** Locality statistics are calculated according to proportion for both metro and regional/remote categories.</t>
  </si>
  <si>
    <t>† Location data are only reported for Commonwealth assisted students, which excludes international and domestic full fee paying students.</t>
  </si>
  <si>
    <t>†† Some subgroups may not add to 100 per cent due to rounding.</t>
  </si>
  <si>
    <t>Stage of studies: STAGE</t>
  </si>
  <si>
    <t>Gender: E315</t>
  </si>
  <si>
    <t>Indigenous: E940</t>
  </si>
  <si>
    <t>Home language: E941</t>
  </si>
  <si>
    <t>Disability: E943</t>
  </si>
  <si>
    <t>Study mode: E329</t>
  </si>
  <si>
    <t>Residence status: E942</t>
  </si>
  <si>
    <t>First in family status: FAMILYED</t>
  </si>
  <si>
    <t>Socio-economic status: FIRST_SES_SA1</t>
  </si>
  <si>
    <t>Location: LOC_METRO, LOC_REMOTE</t>
  </si>
  <si>
    <t>All columns: ANALYSIS = (1:2), Undergraduate: CRSLEVEL = 1, University: HEPTYPE = 1</t>
  </si>
  <si>
    <t>All columns: ANALYSIS = (1:2), Undergraduate: CRSLEVEL = 1, NUHEI: HEPTYPE = 2</t>
  </si>
  <si>
    <t>All columns: ANALYSIS = (1:2), Postgraduate coursework: CRSLEVEL = 2, University: HEPTYPE = 1</t>
  </si>
  <si>
    <t>n/a</t>
  </si>
  <si>
    <t>All columns: ANALYSIS = (1:2), Postgraduate coursework: CRSLEVEL = 2, NUHEI: HEPTYPE = 2</t>
  </si>
  <si>
    <t>2019: SD</t>
  </si>
  <si>
    <t>2020: SD</t>
  </si>
  <si>
    <t>2019: LE</t>
  </si>
  <si>
    <t>2020: LE</t>
  </si>
  <si>
    <t>2019: TQ</t>
  </si>
  <si>
    <t>2020: TQ</t>
  </si>
  <si>
    <t>2019: SS</t>
  </si>
  <si>
    <t>2020: SS</t>
  </si>
  <si>
    <t>2019: LR</t>
  </si>
  <si>
    <t>2020: LR</t>
  </si>
  <si>
    <t>2019: OE</t>
  </si>
  <si>
    <t>2020: OE</t>
  </si>
  <si>
    <t>Science and mathematics</t>
  </si>
  <si>
    <t>Computing and information systems</t>
  </si>
  <si>
    <t>Engineering</t>
  </si>
  <si>
    <t>Architecture and built environment</t>
  </si>
  <si>
    <t>Agriculture and environmental studies</t>
  </si>
  <si>
    <t>Health services and support</t>
  </si>
  <si>
    <t>Medicine</t>
  </si>
  <si>
    <t>Nursing</t>
  </si>
  <si>
    <t>Pharmacy</t>
  </si>
  <si>
    <t>Dentistry</t>
  </si>
  <si>
    <t>Veterinary science</t>
  </si>
  <si>
    <t>Rehabilitation</t>
  </si>
  <si>
    <t>Teacher education</t>
  </si>
  <si>
    <t>Business and management</t>
  </si>
  <si>
    <t>Humanities, culture and social sciences</t>
  </si>
  <si>
    <t>Social work</t>
  </si>
  <si>
    <t>Psychology</t>
  </si>
  <si>
    <t>Law and paralegal studies</t>
  </si>
  <si>
    <t>Creative arts</t>
  </si>
  <si>
    <t>Communications</t>
  </si>
  <si>
    <t>Tourism, hospitality, personal services, sport and recreation</t>
  </si>
  <si>
    <t>Where a student completes a second course in a double degree in a different study area, the outcomes are included in both study areas.</t>
  </si>
  <si>
    <t>Study area: AREA</t>
  </si>
  <si>
    <t>YEAR</t>
  </si>
  <si>
    <t>Skills Development</t>
  </si>
  <si>
    <t>Learner Engagement</t>
  </si>
  <si>
    <t>Teaching Quality</t>
  </si>
  <si>
    <t>Student Support</t>
  </si>
  <si>
    <t>Learning Resources</t>
  </si>
  <si>
    <t>Quality of entire educational experience</t>
  </si>
  <si>
    <t>SD</t>
  </si>
  <si>
    <t>LE</t>
  </si>
  <si>
    <t>TQ</t>
  </si>
  <si>
    <t>SS</t>
  </si>
  <si>
    <t>LR</t>
  </si>
  <si>
    <t>OE</t>
  </si>
  <si>
    <t xml:space="preserve">     Natural and physical sciences</t>
  </si>
  <si>
    <t xml:space="preserve">     Mathematics</t>
  </si>
  <si>
    <t xml:space="preserve">     Biological sciences</t>
  </si>
  <si>
    <t xml:space="preserve">     Medical sciences and technology</t>
  </si>
  <si>
    <t xml:space="preserve">     Computing and information systems</t>
  </si>
  <si>
    <t xml:space="preserve">     Engineering - other</t>
  </si>
  <si>
    <t xml:space="preserve">     Engineering - process and resources</t>
  </si>
  <si>
    <t xml:space="preserve">     Engineering - mechanical</t>
  </si>
  <si>
    <t xml:space="preserve">     Engineering - civil</t>
  </si>
  <si>
    <t xml:space="preserve">     Engineering - electrical and electronic</t>
  </si>
  <si>
    <t xml:space="preserve">     Engineering - aerospace</t>
  </si>
  <si>
    <t xml:space="preserve">     Architecture and urban environments</t>
  </si>
  <si>
    <t xml:space="preserve">     Building and construction</t>
  </si>
  <si>
    <t xml:space="preserve">     Agriculture and forestry</t>
  </si>
  <si>
    <t xml:space="preserve">     Environmental studies</t>
  </si>
  <si>
    <t xml:space="preserve">     Health services and support</t>
  </si>
  <si>
    <t xml:space="preserve">     Public health</t>
  </si>
  <si>
    <t xml:space="preserve">     Medicine</t>
  </si>
  <si>
    <t xml:space="preserve">     Nursing</t>
  </si>
  <si>
    <t xml:space="preserve">     Pharmacy</t>
  </si>
  <si>
    <t xml:space="preserve">     Dentistry</t>
  </si>
  <si>
    <t xml:space="preserve">     Veterinary science</t>
  </si>
  <si>
    <t xml:space="preserve">     Physiotherapy</t>
  </si>
  <si>
    <t xml:space="preserve">     Occupational therapy</t>
  </si>
  <si>
    <t xml:space="preserve">     Teacher education - other</t>
  </si>
  <si>
    <t xml:space="preserve">     Teacher education - early childhood</t>
  </si>
  <si>
    <t xml:space="preserve">     Teacher education - primary and secondary</t>
  </si>
  <si>
    <t xml:space="preserve">     Accounting</t>
  </si>
  <si>
    <t xml:space="preserve">     Business management</t>
  </si>
  <si>
    <t xml:space="preserve">     Sales and marketing</t>
  </si>
  <si>
    <t xml:space="preserve">     Management and commerce - other</t>
  </si>
  <si>
    <t xml:space="preserve">     Banking and finance</t>
  </si>
  <si>
    <t xml:space="preserve">     Economics</t>
  </si>
  <si>
    <t xml:space="preserve">     Political science</t>
  </si>
  <si>
    <t xml:space="preserve">     Humanities, history and geography</t>
  </si>
  <si>
    <t xml:space="preserve">     Language and literature</t>
  </si>
  <si>
    <t xml:space="preserve">     Social work</t>
  </si>
  <si>
    <t xml:space="preserve">     Psychology</t>
  </si>
  <si>
    <t xml:space="preserve">     Law</t>
  </si>
  <si>
    <t xml:space="preserve">     Justice studies and policing</t>
  </si>
  <si>
    <t xml:space="preserve">     Art and design</t>
  </si>
  <si>
    <t xml:space="preserve">     Music and performing arts</t>
  </si>
  <si>
    <t xml:space="preserve">     Communication, media and journalism</t>
  </si>
  <si>
    <t>Tourism, hospitality, personal services, sport and recreation</t>
  </si>
  <si>
    <t xml:space="preserve">     Sport and recreation</t>
  </si>
  <si>
    <t xml:space="preserve">     Tourism, hospitality and personal services</t>
  </si>
  <si>
    <t>Study area: AREA45</t>
  </si>
  <si>
    <t>NUHEIs</t>
  </si>
  <si>
    <t>Universities</t>
  </si>
  <si>
    <t>All institutions</t>
  </si>
  <si>
    <t>University: HEPTYPE = 1</t>
  </si>
  <si>
    <t>NUHEI: HEPTYPE = 2</t>
  </si>
  <si>
    <t>Learner Engagement (excluding external students)</t>
  </si>
  <si>
    <t>Australian Catholic University</t>
  </si>
  <si>
    <t>82.8 (82.2, 83.4)</t>
  </si>
  <si>
    <t>53.0 (52.2, 53.7)</t>
  </si>
  <si>
    <t>53.3 (52.5, 54.0)</t>
  </si>
  <si>
    <t>78.8 (78.2, 79.4)</t>
  </si>
  <si>
    <t>74.4 (73.6, 75.1)</t>
  </si>
  <si>
    <t>81.6 (80.9, 82.2)</t>
  </si>
  <si>
    <t>71.0 (70.3, 71.6)</t>
  </si>
  <si>
    <t>Bond University</t>
  </si>
  <si>
    <t>89.9 (88.0, 91.4)</t>
  </si>
  <si>
    <t>77.3 (75.0, 79.4)</t>
  </si>
  <si>
    <t>90.2 (88.4, 91.6)</t>
  </si>
  <si>
    <t>90.2 (88.3, 91.7)</t>
  </si>
  <si>
    <t>92.0 (90.2, 93.5)</t>
  </si>
  <si>
    <t>84.3 (82.2, 86.1)</t>
  </si>
  <si>
    <t>Central Queensland University</t>
  </si>
  <si>
    <t>79.2 (78.2, 80.2)</t>
  </si>
  <si>
    <t>30.7 (29.6, 31.8)</t>
  </si>
  <si>
    <t>37.0 (35.7, 38.4)</t>
  </si>
  <si>
    <t>83.1 (82.2, 84.0)</t>
  </si>
  <si>
    <t>79.7 (78.5, 80.8)</t>
  </si>
  <si>
    <t>81.3 (79.8, 82.7)</t>
  </si>
  <si>
    <t>75.3 (74.3, 76.3)</t>
  </si>
  <si>
    <t>Charles Darwin University</t>
  </si>
  <si>
    <t>77.0 (75.5, 78.5)</t>
  </si>
  <si>
    <t>30.1 (28.5, 31.7)</t>
  </si>
  <si>
    <t>40.4 (38.0, 42.8)</t>
  </si>
  <si>
    <t>74.1 (72.5, 75.6)</t>
  </si>
  <si>
    <t>72.2 (70.3, 74.0)</t>
  </si>
  <si>
    <t>80.6 (78.5, 82.6)</t>
  </si>
  <si>
    <t>68.5 (66.8, 70.0)</t>
  </si>
  <si>
    <t>Charles Sturt University</t>
  </si>
  <si>
    <t>78.5 (77.5, 79.3)</t>
  </si>
  <si>
    <t>33.5 (32.5, 34.5)</t>
  </si>
  <si>
    <t>49.4 (47.9, 50.9)</t>
  </si>
  <si>
    <t>77.9 (77.0, 78.8)</t>
  </si>
  <si>
    <t>74.3 (73.2, 75.3)</t>
  </si>
  <si>
    <t>76.0 (74.7, 77.3)</t>
  </si>
  <si>
    <t>70.6 (69.6, 71.6)</t>
  </si>
  <si>
    <t>Curtin University</t>
  </si>
  <si>
    <t>79.2 (78.4, 79.9)</t>
  </si>
  <si>
    <t>46.8 (45.9, 47.7)</t>
  </si>
  <si>
    <t>52.2 (51.3, 53.2)</t>
  </si>
  <si>
    <t>79.0 (78.2, 79.7)</t>
  </si>
  <si>
    <t>74.1 (73.2, 75.0)</t>
  </si>
  <si>
    <t>82.0 (81.2, 82.8)</t>
  </si>
  <si>
    <t>71.7 (71.0, 72.5)</t>
  </si>
  <si>
    <t>Deakin University</t>
  </si>
  <si>
    <t>80.4 (79.9, 80.9)</t>
  </si>
  <si>
    <t>37.9 (37.3, 38.5)</t>
  </si>
  <si>
    <t>39.9 (39.2, 40.6)</t>
  </si>
  <si>
    <t>80.3 (79.8, 80.8)</t>
  </si>
  <si>
    <t>79.4 (78.8, 80.0)</t>
  </si>
  <si>
    <t>80.5 (79.7, 81.2)</t>
  </si>
  <si>
    <t>72.9 (72.4, 73.5)</t>
  </si>
  <si>
    <t>Edith Cowan University</t>
  </si>
  <si>
    <t>86.9 (86.2, 87.6)</t>
  </si>
  <si>
    <t>54.6 (53.5, 55.6)</t>
  </si>
  <si>
    <t>87.0 (86.3, 87.7)</t>
  </si>
  <si>
    <t>83.2 (82.3, 84.1)</t>
  </si>
  <si>
    <t>88.3 (87.5, 89.0)</t>
  </si>
  <si>
    <t>81.5 (80.7, 82.3)</t>
  </si>
  <si>
    <t>Federation University Australia</t>
  </si>
  <si>
    <t>80.6 (79.6, 81.6)</t>
  </si>
  <si>
    <t>47.9 (46.7, 49.1)</t>
  </si>
  <si>
    <t>49.7 (48.5, 51.0)</t>
  </si>
  <si>
    <t>77.9 (76.8, 78.9)</t>
  </si>
  <si>
    <t>79.1 (77.9, 80.2)</t>
  </si>
  <si>
    <t>75.6 (74.3, 76.8)</t>
  </si>
  <si>
    <t>69.2 (68.0, 70.3)</t>
  </si>
  <si>
    <t>Flinders University</t>
  </si>
  <si>
    <t>80.3 (79.3, 81.2)</t>
  </si>
  <si>
    <t>53.6 (52.5, 54.7)</t>
  </si>
  <si>
    <t>54.1 (53.0, 55.3)</t>
  </si>
  <si>
    <t>79.4 (78.4, 80.3)</t>
  </si>
  <si>
    <t>79.0 (77.9, 80.0)</t>
  </si>
  <si>
    <t>81.6 (80.5, 82.6)</t>
  </si>
  <si>
    <t>70.8 (69.7, 71.8)</t>
  </si>
  <si>
    <t>Griffith University</t>
  </si>
  <si>
    <t>79.5 (78.7, 80.2)</t>
  </si>
  <si>
    <t>42.6 (41.7, 43.4)</t>
  </si>
  <si>
    <t>43.8 (43.0, 44.7)</t>
  </si>
  <si>
    <t>80.5 (79.8, 81.1)</t>
  </si>
  <si>
    <t>77.1 (76.2, 77.9)</t>
  </si>
  <si>
    <t>78.1 (77.3, 78.9)</t>
  </si>
  <si>
    <t>70.7 (69.9, 71.5)</t>
  </si>
  <si>
    <t>James Cook University</t>
  </si>
  <si>
    <t>50.6 (49.2, 52.0)</t>
  </si>
  <si>
    <t>52.5 (51.0, 53.9)</t>
  </si>
  <si>
    <t>76.5 (75.3, 77.7)</t>
  </si>
  <si>
    <t>78.9 (77.5, 80.2)</t>
  </si>
  <si>
    <t>79.2 (77.9, 80.5)</t>
  </si>
  <si>
    <t>65.6 (64.3, 66.9)</t>
  </si>
  <si>
    <t>La Trobe University</t>
  </si>
  <si>
    <t>78.1 (77.2, 78.9)</t>
  </si>
  <si>
    <t>44.5 (43.5, 45.4)</t>
  </si>
  <si>
    <t>46.1 (45.1, 47.1)</t>
  </si>
  <si>
    <t>76.1 (75.2, 76.9)</t>
  </si>
  <si>
    <t>74.9 (73.9, 75.8)</t>
  </si>
  <si>
    <t>73.3 (72.1, 74.5)</t>
  </si>
  <si>
    <t>66.7 (65.8, 67.6)</t>
  </si>
  <si>
    <t>Macquarie University</t>
  </si>
  <si>
    <t>76.2 (75.5, 76.8)</t>
  </si>
  <si>
    <t>41.5 (40.8, 42.2)</t>
  </si>
  <si>
    <t>41.8 (41.1, 42.5)</t>
  </si>
  <si>
    <t>79.0 (78.3, 79.6)</t>
  </si>
  <si>
    <t>68.9 (68.1, 69.7)</t>
  </si>
  <si>
    <t>79.8 (79.1, 80.5)</t>
  </si>
  <si>
    <t>70.4 (69.7, 71.1)</t>
  </si>
  <si>
    <t>Monash University</t>
  </si>
  <si>
    <t>70.5 (69.9, 71.1)</t>
  </si>
  <si>
    <t>32.4 (31.8, 32.9)</t>
  </si>
  <si>
    <t>71.4 (70.8, 71.9)</t>
  </si>
  <si>
    <t>64.2 (63.5, 64.9)</t>
  </si>
  <si>
    <t>59.0 (58.0, 59.9)</t>
  </si>
  <si>
    <t>60.4 (59.8, 61.0)</t>
  </si>
  <si>
    <t>Murdoch University</t>
  </si>
  <si>
    <t>80.5 (79.3, 81.5)</t>
  </si>
  <si>
    <t>46.1 (44.8, 47.4)</t>
  </si>
  <si>
    <t>48.5 (47.1, 49.9)</t>
  </si>
  <si>
    <t>81.0 (79.9, 82.0)</t>
  </si>
  <si>
    <t>77.4 (76.1, 78.7)</t>
  </si>
  <si>
    <t>81.9 (80.7, 83.0)</t>
  </si>
  <si>
    <t>70.8 (69.5, 72.0)</t>
  </si>
  <si>
    <t>Queensland University of Technology</t>
  </si>
  <si>
    <t>77.5 (76.9, 78.1)</t>
  </si>
  <si>
    <t>44.8 (44.1, 45.5)</t>
  </si>
  <si>
    <t>45.2 (44.5, 45.9)</t>
  </si>
  <si>
    <t>74.8 (74.2, 75.4)</t>
  </si>
  <si>
    <t>70.5 (69.7, 71.3)</t>
  </si>
  <si>
    <t>79.1 (78.4, 79.7)</t>
  </si>
  <si>
    <t>65.8 (65.2, 66.5)</t>
  </si>
  <si>
    <t>RMIT University</t>
  </si>
  <si>
    <t>76.6 (75.9, 77.3)</t>
  </si>
  <si>
    <t>46.0 (45.2, 46.7)</t>
  </si>
  <si>
    <t>46.1 (45.3, 46.8)</t>
  </si>
  <si>
    <t>75.0 (74.3, 75.6)</t>
  </si>
  <si>
    <t>68.3 (67.5, 69.1)</t>
  </si>
  <si>
    <t>68.0 (67.1, 68.9)</t>
  </si>
  <si>
    <t>62.1 (61.3, 62.8)</t>
  </si>
  <si>
    <t>Southern Cross University</t>
  </si>
  <si>
    <t>78.5 (77.1, 79.7)</t>
  </si>
  <si>
    <t>30.5 (29.1, 32.0)</t>
  </si>
  <si>
    <t>34.8 (33.1, 36.6)</t>
  </si>
  <si>
    <t>79.3 (78.0, 80.6)</t>
  </si>
  <si>
    <t>78.9 (77.4, 80.3)</t>
  </si>
  <si>
    <t>73.8 (71.9, 75.6)</t>
  </si>
  <si>
    <t>70.2 (68.8, 71.6)</t>
  </si>
  <si>
    <t>Swinburne University of Technology</t>
  </si>
  <si>
    <t>80.0 (79.3, 80.7)</t>
  </si>
  <si>
    <t>40.9 (40.1, 41.8)</t>
  </si>
  <si>
    <t>46.4 (45.4, 47.5)</t>
  </si>
  <si>
    <t>77.8 (77.0, 78.6)</t>
  </si>
  <si>
    <t>70.6 (69.4, 71.8)</t>
  </si>
  <si>
    <t>72.9 (72.1, 73.6)</t>
  </si>
  <si>
    <t>The Australian National University</t>
  </si>
  <si>
    <t>75.4 (74.3, 76.4)</t>
  </si>
  <si>
    <t>43.2 (42.1, 44.4)</t>
  </si>
  <si>
    <t>78.1 (77.1, 79.0)</t>
  </si>
  <si>
    <t>68.6 (67.2, 69.9)</t>
  </si>
  <si>
    <t>73.0 (71.7, 74.2)</t>
  </si>
  <si>
    <t>67.9 (66.8, 68.9)</t>
  </si>
  <si>
    <t>The University of Adelaide</t>
  </si>
  <si>
    <t>77.7 (76.8, 78.5)</t>
  </si>
  <si>
    <t>49.5 (48.5, 50.4)</t>
  </si>
  <si>
    <t>80.2 (79.3, 80.9)</t>
  </si>
  <si>
    <t>77.5 (76.5, 78.4)</t>
  </si>
  <si>
    <t>80.6 (79.6, 81.4)</t>
  </si>
  <si>
    <t>69.7 (68.8, 70.5)</t>
  </si>
  <si>
    <t>The University of Melbourne</t>
  </si>
  <si>
    <t>70.1 (69.1, 71.1)</t>
  </si>
  <si>
    <t>34.0 (33.0, 35.1)</t>
  </si>
  <si>
    <t>72.1 (71.1, 73.1)</t>
  </si>
  <si>
    <t>63.8 (62.6, 65.0)</t>
  </si>
  <si>
    <t>60.2 (58.9, 61.5)</t>
  </si>
  <si>
    <t>52.3 (51.2, 53.4)</t>
  </si>
  <si>
    <t>The University of Notre Dame Australia</t>
  </si>
  <si>
    <t>85.5 (84.4, 86.4)</t>
  </si>
  <si>
    <t>61.6 (60.3, 62.9)</t>
  </si>
  <si>
    <t>81.7 (80.6, 82.7)</t>
  </si>
  <si>
    <t>78.5 (77.2, 79.8)</t>
  </si>
  <si>
    <t>77.6 (76.3, 78.8)</t>
  </si>
  <si>
    <t>74.1 (72.9, 75.2)</t>
  </si>
  <si>
    <t>The University of Queensland</t>
  </si>
  <si>
    <t>77.4 (76.6, 78.1)</t>
  </si>
  <si>
    <t>44.1 (43.2, 44.9)</t>
  </si>
  <si>
    <t>44.1 (43.3, 45.0)</t>
  </si>
  <si>
    <t>76.5 (75.7, 77.2)</t>
  </si>
  <si>
    <t>67.1 (66.1, 68.1)</t>
  </si>
  <si>
    <t>66.3 (65.6, 67.1)</t>
  </si>
  <si>
    <t>The University of South Australia</t>
  </si>
  <si>
    <t>81.4 (80.6, 82.1)</t>
  </si>
  <si>
    <t>49.7 (48.8, 50.7)</t>
  </si>
  <si>
    <t>54.0 (53.0, 54.9)</t>
  </si>
  <si>
    <t>80.7 (80.0, 81.4)</t>
  </si>
  <si>
    <t>78.3 (77.4, 79.2)</t>
  </si>
  <si>
    <t>84.8 (84.0, 85.6)</t>
  </si>
  <si>
    <t>73.9 (73.1, 74.7)</t>
  </si>
  <si>
    <t>The University of Sydney</t>
  </si>
  <si>
    <t>76.3 (75.5, 77.0)</t>
  </si>
  <si>
    <t>41.9 (41.0, 42.8)</t>
  </si>
  <si>
    <t>43.0 (39.2, 47.0)</t>
  </si>
  <si>
    <t>76.0 (75.2, 76.7)</t>
  </si>
  <si>
    <t>58.3 (57.3, 59.4)</t>
  </si>
  <si>
    <t>73.3 (72.4, 74.2)</t>
  </si>
  <si>
    <t>63.6 (62.8, 64.5)</t>
  </si>
  <si>
    <t>The University of Western Australia</t>
  </si>
  <si>
    <t>75.0 (73.5, 76.5)</t>
  </si>
  <si>
    <t>53.0 (51.3, 54.7)</t>
  </si>
  <si>
    <t>53.0 (51.3, 54.6)</t>
  </si>
  <si>
    <t>79.7 (78.3, 81.1)</t>
  </si>
  <si>
    <t>75.9 (74.2, 77.5)</t>
  </si>
  <si>
    <t>81.1 (79.6, 82.5)</t>
  </si>
  <si>
    <t>68.4 (66.8, 69.9)</t>
  </si>
  <si>
    <t>Torrens University</t>
  </si>
  <si>
    <t>78.5 (77.4, 79.4)</t>
  </si>
  <si>
    <t>37.3 (36.2, 38.5)</t>
  </si>
  <si>
    <t>44.7 (43.3, 46.2)</t>
  </si>
  <si>
    <t>81.2 (80.3, 82.1)</t>
  </si>
  <si>
    <t>74.8 (73.7, 75.9)</t>
  </si>
  <si>
    <t>67.9 (66.3, 69.5)</t>
  </si>
  <si>
    <t>74.2 (73.2, 75.2)</t>
  </si>
  <si>
    <t>University of Canberra</t>
  </si>
  <si>
    <t>78.5 (77.3, 79.5)</t>
  </si>
  <si>
    <t>50.0 (48.7, 51.3)</t>
  </si>
  <si>
    <t>50.1 (48.8, 51.4)</t>
  </si>
  <si>
    <t>78.7 (77.6, 79.7)</t>
  </si>
  <si>
    <t>73.5 (72.1, 74.7)</t>
  </si>
  <si>
    <t>80.6 (79.4, 81.6)</t>
  </si>
  <si>
    <t>69.0 (67.8, 70.2)</t>
  </si>
  <si>
    <t>University of Divinity</t>
  </si>
  <si>
    <t>82.1 (78.2, 85.1)</t>
  </si>
  <si>
    <t>49.7 (45.4, 54.1)</t>
  </si>
  <si>
    <t>54.8 (49.7, 59.6)</t>
  </si>
  <si>
    <t>92.4 (89.3, 94.1)</t>
  </si>
  <si>
    <t>89.0 (85.2, 91.4)</t>
  </si>
  <si>
    <t>88.0 (82.7, 91.3)</t>
  </si>
  <si>
    <t>82.6 (78.7, 85.4)</t>
  </si>
  <si>
    <t>University of New England</t>
  </si>
  <si>
    <t>78.1 (76.8, 79.3)</t>
  </si>
  <si>
    <t>21.9 (20.7, 23.2)</t>
  </si>
  <si>
    <t>51.7 (48.2, 55.2)</t>
  </si>
  <si>
    <t>84.3 (83.2, 85.4)</t>
  </si>
  <si>
    <t>82.7 (81.3, 84.0)</t>
  </si>
  <si>
    <t>80.6 (77.9, 83.0)</t>
  </si>
  <si>
    <t>80.6 (79.4, 81.8)</t>
  </si>
  <si>
    <t>University of New South Wales</t>
  </si>
  <si>
    <t>73.3 (72.6, 74.0)</t>
  </si>
  <si>
    <t>42.2 (41.5, 43.0)</t>
  </si>
  <si>
    <t>42.3 (41.6, 43.0)</t>
  </si>
  <si>
    <t>72.8 (72.1, 73.4)</t>
  </si>
  <si>
    <t>66.3 (65.4, 67.2)</t>
  </si>
  <si>
    <t>59.7 (59.0, 60.5)</t>
  </si>
  <si>
    <t>University of Newcastle</t>
  </si>
  <si>
    <t>76.5 (75.2, 77.8)</t>
  </si>
  <si>
    <t>41.8 (40.3, 43.3)</t>
  </si>
  <si>
    <t>42.1 (40.6, 43.7)</t>
  </si>
  <si>
    <t>73.8 (72.5, 75.2)</t>
  </si>
  <si>
    <t>75.0 (73.4, 76.6)</t>
  </si>
  <si>
    <t>79.7 (78.3, 81.0)</t>
  </si>
  <si>
    <t>66.4 (64.9, 67.8)</t>
  </si>
  <si>
    <t>University of Southern Queensland</t>
  </si>
  <si>
    <t>79.8 (79.0, 80.7)</t>
  </si>
  <si>
    <t>31.2 (30.3, 32.2)</t>
  </si>
  <si>
    <t>43.1 (41.8, 44.5)</t>
  </si>
  <si>
    <t>80.6 (79.7, 81.3)</t>
  </si>
  <si>
    <t>79.7 (78.7, 80.6)</t>
  </si>
  <si>
    <t>82.0 (80.8, 83.1)</t>
  </si>
  <si>
    <t>74.6 (73.7, 75.5)</t>
  </si>
  <si>
    <t>University of Tasmania</t>
  </si>
  <si>
    <t>72.9 (72.1, 73.7)</t>
  </si>
  <si>
    <t>29.6 (28.8, 30.4)</t>
  </si>
  <si>
    <t>40.2 (39.1, 41.2)</t>
  </si>
  <si>
    <t>79.3 (78.6, 80.0)</t>
  </si>
  <si>
    <t>75.5 (74.6, 76.5)</t>
  </si>
  <si>
    <t>72.5 (71.3, 73.7)</t>
  </si>
  <si>
    <t>71.8 (71.0, 72.6)</t>
  </si>
  <si>
    <t>University of Technology Sydney</t>
  </si>
  <si>
    <t>76.3 (75.4, 77.1)</t>
  </si>
  <si>
    <t>46.9 (45.9, 47.8)</t>
  </si>
  <si>
    <t>46.9 (45.9, 47.9)</t>
  </si>
  <si>
    <t>72.2 (71.4, 73.1)</t>
  </si>
  <si>
    <t>67.8 (66.8, 68.9)</t>
  </si>
  <si>
    <t>75.4 (74.3, 76.3)</t>
  </si>
  <si>
    <t>65.7 (64.8, 66.6)</t>
  </si>
  <si>
    <t>University of the Sunshine Coast</t>
  </si>
  <si>
    <t>79.0 (78.1, 79.9)</t>
  </si>
  <si>
    <t>46.7 (45.7, 47.8)</t>
  </si>
  <si>
    <t>80.9 (80.0, 81.8)</t>
  </si>
  <si>
    <t>78.9 (77.8, 80.0)</t>
  </si>
  <si>
    <t>73.0 (72.0, 73.9)</t>
  </si>
  <si>
    <t>University of Wollongong</t>
  </si>
  <si>
    <t>79.6 (78.8, 80.4)</t>
  </si>
  <si>
    <t>42.6 (41.6, 43.5)</t>
  </si>
  <si>
    <t>42.7 (41.7, 43.6)</t>
  </si>
  <si>
    <t>77.9 (77.1, 78.7)</t>
  </si>
  <si>
    <t>77.0 (76.0, 77.9)</t>
  </si>
  <si>
    <t>75.5 (74.5, 76.6)</t>
  </si>
  <si>
    <t>Victoria University</t>
  </si>
  <si>
    <t>82.2 (81.4, 83.0)</t>
  </si>
  <si>
    <t>61.2 (60.2, 62.1)</t>
  </si>
  <si>
    <t>61.3 (60.3, 62.2)</t>
  </si>
  <si>
    <t>78.2 (77.4, 79.0)</t>
  </si>
  <si>
    <t>68.6 (67.5, 69.7)</t>
  </si>
  <si>
    <t>75.3 (74.3, 76.4)</t>
  </si>
  <si>
    <t>69.5 (68.6, 70.4)</t>
  </si>
  <si>
    <t>Western Sydney University</t>
  </si>
  <si>
    <t>78.7 (77.9, 79.4)</t>
  </si>
  <si>
    <t>48.2 (47.3, 49.1)</t>
  </si>
  <si>
    <t>49.1 (48.2, 50.0)</t>
  </si>
  <si>
    <t>76.0 (75.3, 76.8)</t>
  </si>
  <si>
    <t>75.2 (74.3, 76.1)</t>
  </si>
  <si>
    <t>76.8 (76.0, 77.7)</t>
  </si>
  <si>
    <t>67.1 (66.3, 67.9)</t>
  </si>
  <si>
    <t>All Universities</t>
  </si>
  <si>
    <t>77.9 (77.7, 78.0)</t>
  </si>
  <si>
    <t>43.2 (43.0, 43.3)</t>
  </si>
  <si>
    <t>45.3 (45.1, 45.4)</t>
  </si>
  <si>
    <t>77.6 (77.5, 77.8)</t>
  </si>
  <si>
    <t>73.1 (72.9, 73.3)</t>
  </si>
  <si>
    <t>76.4 (76.3, 76.6)</t>
  </si>
  <si>
    <t>68.4 (68.2, 68.5)</t>
  </si>
  <si>
    <t>The Agresti-Coull method is used to calculate 90% confidence intervals for proportions.</t>
  </si>
  <si>
    <t>Institution: E306</t>
  </si>
  <si>
    <t>INTERSAT</t>
  </si>
  <si>
    <t>83.9 (83.4, 84.3)</t>
  </si>
  <si>
    <t>59.8 (59.3, 60.3)</t>
  </si>
  <si>
    <t>60.1 (59.6, 60.6)</t>
  </si>
  <si>
    <t>80.3 (79.8, 80.7)</t>
  </si>
  <si>
    <t>73.8 (73.2, 74.3)</t>
  </si>
  <si>
    <t>83.7 (83.3, 84.2)</t>
  </si>
  <si>
    <t>75.2 (74.7, 75.6)</t>
  </si>
  <si>
    <t>91.0 (89.8, 91.9)</t>
  </si>
  <si>
    <t>80.8 (79.3, 82.2)</t>
  </si>
  <si>
    <t>90.8 (89.7, 91.8)</t>
  </si>
  <si>
    <t>90.7 (89.5, 91.8)</t>
  </si>
  <si>
    <t>93.4 (92.3, 94.3)</t>
  </si>
  <si>
    <t>85.8 (84.5, 87.0)</t>
  </si>
  <si>
    <t>79.4 (78.7, 80.1)</t>
  </si>
  <si>
    <t>34.1 (33.3, 34.9)</t>
  </si>
  <si>
    <t>42.4 (41.4, 43.4)</t>
  </si>
  <si>
    <t>81.8 (81.2, 82.5)</t>
  </si>
  <si>
    <t>77.9 (77.0, 78.7)</t>
  </si>
  <si>
    <t>82.0 (81.1, 82.9)</t>
  </si>
  <si>
    <t>76.5 (75.8, 77.2)</t>
  </si>
  <si>
    <t>32.8 (31.7, 34.0)</t>
  </si>
  <si>
    <t>44.3 (42.6, 46.0)</t>
  </si>
  <si>
    <t>76.6 (75.6, 77.6)</t>
  </si>
  <si>
    <t>73.5 (72.2, 74.7)</t>
  </si>
  <si>
    <t>81.1 (79.7, 82.4)</t>
  </si>
  <si>
    <t>71.9 (70.8, 73.0)</t>
  </si>
  <si>
    <t>38.1 (37.3, 38.8)</t>
  </si>
  <si>
    <t>56.1 (55.1, 57.2)</t>
  </si>
  <si>
    <t>79.2 (78.5, 79.8)</t>
  </si>
  <si>
    <t>74.7 (73.9, 75.5)</t>
  </si>
  <si>
    <t>73.8 (73.1, 74.5)</t>
  </si>
  <si>
    <t>81.0 (80.5, 81.5)</t>
  </si>
  <si>
    <t>53.7 (53.1, 54.4)</t>
  </si>
  <si>
    <t>59.0 (58.3, 59.7)</t>
  </si>
  <si>
    <t>80.5 (80.0, 81.0)</t>
  </si>
  <si>
    <t>74.4 (73.7, 75.1)</t>
  </si>
  <si>
    <t>84.2 (83.7, 84.8)</t>
  </si>
  <si>
    <t>75.5 (75.0, 76.1)</t>
  </si>
  <si>
    <t>81.6 (81.2, 82.0)</t>
  </si>
  <si>
    <t>46.0 (45.6, 46.5)</t>
  </si>
  <si>
    <t>49.2 (48.7, 49.7)</t>
  </si>
  <si>
    <t>81.7 (81.3, 82.1)</t>
  </si>
  <si>
    <t>79.2 (78.7, 79.6)</t>
  </si>
  <si>
    <t>85.9 (85.4, 86.3)</t>
  </si>
  <si>
    <t>77.4 (77.0, 77.8)</t>
  </si>
  <si>
    <t>86.7 (86.1, 87.2)</t>
  </si>
  <si>
    <t>57.4 (56.6, 58.2)</t>
  </si>
  <si>
    <t>66.5 (65.3, 67.6)</t>
  </si>
  <si>
    <t>86.2 (85.7, 86.8)</t>
  </si>
  <si>
    <t>81.3 (80.6, 82.0)</t>
  </si>
  <si>
    <t>87.8 (87.2, 88.4)</t>
  </si>
  <si>
    <t>82.3 (81.8, 82.9)</t>
  </si>
  <si>
    <t>82.5 (81.7, 83.2)</t>
  </si>
  <si>
    <t>54.1 (53.2, 55.1)</t>
  </si>
  <si>
    <t>56.3 (55.3, 57.2)</t>
  </si>
  <si>
    <t>80.0 (79.2, 80.8)</t>
  </si>
  <si>
    <t>79.6 (78.7, 80.5)</t>
  </si>
  <si>
    <t>81.2 (80.3, 82.0)</t>
  </si>
  <si>
    <t>73.4 (72.6, 74.3)</t>
  </si>
  <si>
    <t>81.9 (81.2, 82.5)</t>
  </si>
  <si>
    <t>58.7 (57.9, 59.4)</t>
  </si>
  <si>
    <t>59.3 (58.5, 60.1)</t>
  </si>
  <si>
    <t>80.7 (80.0, 81.3)</t>
  </si>
  <si>
    <t>83.7 (83.0, 84.4)</t>
  </si>
  <si>
    <t>81.4 (80.9, 81.9)</t>
  </si>
  <si>
    <t>52.5 (51.9, 53.1)</t>
  </si>
  <si>
    <t>53.9 (53.3, 54.5)</t>
  </si>
  <si>
    <t>82.2 (81.7, 82.7)</t>
  </si>
  <si>
    <t>77.4 (76.8, 78.0)</t>
  </si>
  <si>
    <t>82.6 (82.1, 83.1)</t>
  </si>
  <si>
    <t>76.2 (75.7, 76.7)</t>
  </si>
  <si>
    <t>80.7 (79.9, 81.5)</t>
  </si>
  <si>
    <t>57.1 (56.2, 58.0)</t>
  </si>
  <si>
    <t>58.9 (58.0, 59.9)</t>
  </si>
  <si>
    <t>76.7 (75.9, 77.5)</t>
  </si>
  <si>
    <t>78.0 (77.0, 78.9)</t>
  </si>
  <si>
    <t>70.7 (69.8, 71.5)</t>
  </si>
  <si>
    <t>79.7 (79.2, 80.3)</t>
  </si>
  <si>
    <t>54.8 (54.2, 55.4)</t>
  </si>
  <si>
    <t>56.9 (56.3, 57.6)</t>
  </si>
  <si>
    <t>77.5 (76.9, 78.0)</t>
  </si>
  <si>
    <t>74.3 (73.6, 74.9)</t>
  </si>
  <si>
    <t>80.6 (80.0, 81.2)</t>
  </si>
  <si>
    <t>71.9 (71.3, 72.5)</t>
  </si>
  <si>
    <t>77.9 (77.5, 78.3)</t>
  </si>
  <si>
    <t>49.3 (48.8, 49.8)</t>
  </si>
  <si>
    <t>50.0 (49.5, 50.5)</t>
  </si>
  <si>
    <t>79.9 (79.5, 80.3)</t>
  </si>
  <si>
    <t>69.2 (68.7, 69.8)</t>
  </si>
  <si>
    <t>82.5 (82.1, 82.9)</t>
  </si>
  <si>
    <t>74.7 (74.3, 75.1)</t>
  </si>
  <si>
    <t>75.8 (75.4, 76.2)</t>
  </si>
  <si>
    <t>49.1 (48.7, 49.5)</t>
  </si>
  <si>
    <t>49.2 (48.7, 49.6)</t>
  </si>
  <si>
    <t>76.2 (75.8, 76.5)</t>
  </si>
  <si>
    <t>69.6 (69.1, 70.1)</t>
  </si>
  <si>
    <t>76.3 (75.8, 76.8)</t>
  </si>
  <si>
    <t>69.4 (69.0, 69.8)</t>
  </si>
  <si>
    <t>80.3 (79.5, 81.2)</t>
  </si>
  <si>
    <t>49.3 (48.3, 50.3)</t>
  </si>
  <si>
    <t>51.6 (50.6, 52.7)</t>
  </si>
  <si>
    <t>81.6 (80.8, 82.4)</t>
  </si>
  <si>
    <t>77.4 (76.4, 78.4)</t>
  </si>
  <si>
    <t>83.1 (82.2, 83.9)</t>
  </si>
  <si>
    <t>79.9 (79.4, 80.4)</t>
  </si>
  <si>
    <t>53.3 (52.8, 53.8)</t>
  </si>
  <si>
    <t>53.8 (53.2, 54.3)</t>
  </si>
  <si>
    <t>78.2 (77.8, 78.7)</t>
  </si>
  <si>
    <t>72.4 (71.8, 73.0)</t>
  </si>
  <si>
    <t>83.4 (82.9, 83.8)</t>
  </si>
  <si>
    <t>72.5 (72.0, 73.0)</t>
  </si>
  <si>
    <t>78.7 (78.2, 79.2)</t>
  </si>
  <si>
    <t>56.1 (55.6, 56.6)</t>
  </si>
  <si>
    <t>56.2 (55.7, 56.7)</t>
  </si>
  <si>
    <t>76.9 (76.4, 77.4)</t>
  </si>
  <si>
    <t>69.0 (68.4, 69.5)</t>
  </si>
  <si>
    <t>70.2 (69.7, 70.7)</t>
  </si>
  <si>
    <t>79.8 (78.9, 80.7)</t>
  </si>
  <si>
    <t>40.2 (39.2, 41.3)</t>
  </si>
  <si>
    <t>48.0 (46.7, 49.2)</t>
  </si>
  <si>
    <t>80.5 (79.6, 81.3)</t>
  </si>
  <si>
    <t>80.1 (79.1, 81.1)</t>
  </si>
  <si>
    <t>81.5 (80.4, 82.5)</t>
  </si>
  <si>
    <t>75.0 (74.1, 75.9)</t>
  </si>
  <si>
    <t>80.0 (79.5, 80.5)</t>
  </si>
  <si>
    <t>48.3 (47.7, 48.9)</t>
  </si>
  <si>
    <t>56.5 (55.8, 57.2)</t>
  </si>
  <si>
    <t>81.2 (80.7, 81.7)</t>
  </si>
  <si>
    <t>77.9 (77.3, 78.4)</t>
  </si>
  <si>
    <t>77.6 (76.9, 78.3)</t>
  </si>
  <si>
    <t>76.8 (76.3, 77.3)</t>
  </si>
  <si>
    <t>51.1 (50.3, 51.9)</t>
  </si>
  <si>
    <t>80.4 (79.7, 81.0)</t>
  </si>
  <si>
    <t>67.1 (66.2, 68.1)</t>
  </si>
  <si>
    <t>78.3 (77.5, 79.0)</t>
  </si>
  <si>
    <t>73.7 (73.0, 74.4)</t>
  </si>
  <si>
    <t>79.1 (78.5, 79.7)</t>
  </si>
  <si>
    <t>57.2 (56.6, 57.9)</t>
  </si>
  <si>
    <t>82.8 (82.2, 83.3)</t>
  </si>
  <si>
    <t>74.5 (73.9, 75.1)</t>
  </si>
  <si>
    <t>74.1 (73.4, 74.9)</t>
  </si>
  <si>
    <t>45.5 (44.8, 46.4)</t>
  </si>
  <si>
    <t>45.5 (44.7, 46.3)</t>
  </si>
  <si>
    <t>76.9 (76.2, 77.5)</t>
  </si>
  <si>
    <t>65.2 (64.3, 66.1)</t>
  </si>
  <si>
    <t>73.4 (72.5, 74.2)</t>
  </si>
  <si>
    <t>64.2 (63.4, 65.0)</t>
  </si>
  <si>
    <t>89.0 (88.5, 89.6)</t>
  </si>
  <si>
    <t>71.0 (70.3, 71.8)</t>
  </si>
  <si>
    <t>77.3 (76.4, 78.2)</t>
  </si>
  <si>
    <t>86.9 (86.3, 87.4)</t>
  </si>
  <si>
    <t>81.0 (80.2, 81.8)</t>
  </si>
  <si>
    <t>82.4 (81.7, 83.0)</t>
  </si>
  <si>
    <t>79.7 (79.3, 80.2)</t>
  </si>
  <si>
    <t>54.6 (54.1, 55.1)</t>
  </si>
  <si>
    <t>54.7 (54.1, 55.2)</t>
  </si>
  <si>
    <t>80.4 (79.9, 80.8)</t>
  </si>
  <si>
    <t>69.7 (69.1, 70.3)</t>
  </si>
  <si>
    <t>82.9 (82.4, 83.3)</t>
  </si>
  <si>
    <t>73.9 (73.4, 74.3)</t>
  </si>
  <si>
    <t>82.1 (81.6, 82.6)</t>
  </si>
  <si>
    <t>54.5 (53.8, 55.2)</t>
  </si>
  <si>
    <t>58.8 (58.1, 59.5)</t>
  </si>
  <si>
    <t>81.5 (81.0, 82.0)</t>
  </si>
  <si>
    <t>78.1 (77.4, 78.7)</t>
  </si>
  <si>
    <t>85.8 (85.2, 86.3)</t>
  </si>
  <si>
    <t>76.4 (75.9, 77.0)</t>
  </si>
  <si>
    <t>77.4 (76.8, 77.9)</t>
  </si>
  <si>
    <t>50.0 (49.4, 50.6)</t>
  </si>
  <si>
    <t>57.1 (56.2, 57.9)</t>
  </si>
  <si>
    <t>76.9 (76.3, 77.4)</t>
  </si>
  <si>
    <t>57.1 (56.3, 57.8)</t>
  </si>
  <si>
    <t>75.7 (75.1, 76.2)</t>
  </si>
  <si>
    <t>69.0 (68.4, 69.6)</t>
  </si>
  <si>
    <t>76.3 (75.2, 77.3)</t>
  </si>
  <si>
    <t>55.7 (54.5, 56.9)</t>
  </si>
  <si>
    <t>81.8 (80.8, 82.7)</t>
  </si>
  <si>
    <t>75.7 (74.5, 76.9)</t>
  </si>
  <si>
    <t>83.1 (82.1, 84.0)</t>
  </si>
  <si>
    <t>73.9 (72.8, 74.9)</t>
  </si>
  <si>
    <t>78.9 (78.1, 79.8)</t>
  </si>
  <si>
    <t>39.2 (38.2, 40.1)</t>
  </si>
  <si>
    <t>47.7 (46.4, 49.0)</t>
  </si>
  <si>
    <t>75.6 (74.6, 76.6)</t>
  </si>
  <si>
    <t>70.5 (69.2, 71.8)</t>
  </si>
  <si>
    <t>75.8 (75.0, 76.7)</t>
  </si>
  <si>
    <t>80.3 (79.5, 81.0)</t>
  </si>
  <si>
    <t>54.5 (53.6, 55.4)</t>
  </si>
  <si>
    <t>54.8 (53.9, 55.7)</t>
  </si>
  <si>
    <t>80.8 (80.1, 81.5)</t>
  </si>
  <si>
    <t>73.8 (72.9, 74.7)</t>
  </si>
  <si>
    <t>82.4 (81.6, 83.1)</t>
  </si>
  <si>
    <t>73.8 (73.0, 74.6)</t>
  </si>
  <si>
    <t>84.6 (81.7, 86.8)</t>
  </si>
  <si>
    <t>55.3 (51.9, 58.6)</t>
  </si>
  <si>
    <t>63.4 (59.5, 67.0)</t>
  </si>
  <si>
    <t>91.8 (89.4, 93.3)</t>
  </si>
  <si>
    <t>91.2 (88.6, 93.0)</t>
  </si>
  <si>
    <t>88.9 (85.5, 91.4)</t>
  </si>
  <si>
    <t>86.6 (83.9, 88.5)</t>
  </si>
  <si>
    <t>77.8 (76.9, 78.6)</t>
  </si>
  <si>
    <t>25.1 (24.2, 26.0)</t>
  </si>
  <si>
    <t>60.2 (58.0, 62.3)</t>
  </si>
  <si>
    <t>84.7 (83.9, 85.4)</t>
  </si>
  <si>
    <t>82.2 (81.2, 83.1)</t>
  </si>
  <si>
    <t>83.5 (82.0, 84.9)</t>
  </si>
  <si>
    <t>72.1 (71.6, 72.6)</t>
  </si>
  <si>
    <t>48.9 (48.4, 49.4)</t>
  </si>
  <si>
    <t>71.4 (70.9, 71.8)</t>
  </si>
  <si>
    <t>63.8 (63.2, 64.4)</t>
  </si>
  <si>
    <t>75.4 (74.9, 75.9)</t>
  </si>
  <si>
    <t>61.2 (60.7, 61.7)</t>
  </si>
  <si>
    <t>79.7 (79.1, 80.4)</t>
  </si>
  <si>
    <t>54.4 (53.6, 55.2)</t>
  </si>
  <si>
    <t>54.9 (54.1, 55.7)</t>
  </si>
  <si>
    <t>78.9 (78.2, 79.5)</t>
  </si>
  <si>
    <t>75.9 (75.0, 76.6)</t>
  </si>
  <si>
    <t>84.6 (83.9, 85.1)</t>
  </si>
  <si>
    <t>75.6 (74.9, 76.2)</t>
  </si>
  <si>
    <t>78.7 (78.0, 79.3)</t>
  </si>
  <si>
    <t>32.8 (32.1, 33.5)</t>
  </si>
  <si>
    <t>47.3 (46.3, 48.3)</t>
  </si>
  <si>
    <t>78.0 (77.3, 78.7)</t>
  </si>
  <si>
    <t>82.9 (82.0, 83.7)</t>
  </si>
  <si>
    <t>75.1 (74.5, 75.8)</t>
  </si>
  <si>
    <t>75.4 (74.8, 76.0)</t>
  </si>
  <si>
    <t>37.5 (36.9, 38.1)</t>
  </si>
  <si>
    <t>50.2 (49.5, 51.0)</t>
  </si>
  <si>
    <t>80.0 (79.4, 80.5)</t>
  </si>
  <si>
    <t>74.6 (73.9, 75.3)</t>
  </si>
  <si>
    <t>74.3 (73.7, 74.9)</t>
  </si>
  <si>
    <t>79.7 (79.2, 80.2)</t>
  </si>
  <si>
    <t>59.5 (58.9, 60.1)</t>
  </si>
  <si>
    <t>59.5 (59.0, 60.1)</t>
  </si>
  <si>
    <t>75.3 (74.7, 75.8)</t>
  </si>
  <si>
    <t>69.0 (68.3, 69.6)</t>
  </si>
  <si>
    <t>80.6 (80.1, 81.1)</t>
  </si>
  <si>
    <t>72.6 (72.0, 73.1)</t>
  </si>
  <si>
    <t>81.5 (80.8, 82.1)</t>
  </si>
  <si>
    <t>54.1 (53.3, 54.8)</t>
  </si>
  <si>
    <t>82.2 (81.6, 82.8)</t>
  </si>
  <si>
    <t>78.5 (77.7, 79.3)</t>
  </si>
  <si>
    <t>83.7 (83.0, 84.3)</t>
  </si>
  <si>
    <t>77.1 (76.5, 77.8)</t>
  </si>
  <si>
    <t>81.9 (81.4, 82.5)</t>
  </si>
  <si>
    <t>55.5 (54.8, 56.2)</t>
  </si>
  <si>
    <t>55.7 (55.0, 56.4)</t>
  </si>
  <si>
    <t>80.5 (79.9, 81.0)</t>
  </si>
  <si>
    <t>82.1 (81.4, 82.6)</t>
  </si>
  <si>
    <t>73.6 (73.0, 74.2)</t>
  </si>
  <si>
    <t>82.0 (81.4, 82.6)</t>
  </si>
  <si>
    <t>64.3 (63.6, 65.1)</t>
  </si>
  <si>
    <t>64.4 (63.7, 65.1)</t>
  </si>
  <si>
    <t>78.2 (77.5, 78.8)</t>
  </si>
  <si>
    <t>69.4 (68.6, 70.2)</t>
  </si>
  <si>
    <t>78.3 (77.6, 79.0)</t>
  </si>
  <si>
    <t>72.1 (71.4, 72.7)</t>
  </si>
  <si>
    <t>55.3 (54.7, 55.9)</t>
  </si>
  <si>
    <t>56.1 (55.5, 56.7)</t>
  </si>
  <si>
    <t>77.2 (76.7, 77.7)</t>
  </si>
  <si>
    <t>74.9 (74.3, 75.5)</t>
  </si>
  <si>
    <t>81.6 (81.1, 82.1)</t>
  </si>
  <si>
    <t>71.9 (71.3, 72.4)</t>
  </si>
  <si>
    <t>79.5 (79.4, 79.6)</t>
  </si>
  <si>
    <t>51.5 (51.4, 51.6)</t>
  </si>
  <si>
    <t>54.6 (54.5, 54.7)</t>
  </si>
  <si>
    <t>79.3 (79.2, 79.4)</t>
  </si>
  <si>
    <t>73.4 (73.3, 73.5)</t>
  </si>
  <si>
    <t>81.0 (80.9, 81.1)</t>
  </si>
  <si>
    <t>2019: Learner Engagement</t>
  </si>
  <si>
    <t>2019: Learner Engagement (excl external students)</t>
  </si>
  <si>
    <t>2020: Learner Engagement (excl external students)</t>
  </si>
  <si>
    <t>2019: Teaching Quality</t>
  </si>
  <si>
    <t>2020: Teaching Quality</t>
  </si>
  <si>
    <t>2019: Student Support</t>
  </si>
  <si>
    <t>2020: Student Support</t>
  </si>
  <si>
    <t>2019: Quality of entire educational experience</t>
  </si>
  <si>
    <t>2020: Quality of entire educational experience</t>
  </si>
  <si>
    <t>84.9 (84.3, 85.5)</t>
  </si>
  <si>
    <t>66.7 (66.0, 67.5)</t>
  </si>
  <si>
    <t>67.0 (66.3, 67.7)</t>
  </si>
  <si>
    <t>81.7 (81.1, 82.3)</t>
  </si>
  <si>
    <t>73.2 (72.4, 74.0)</t>
  </si>
  <si>
    <t>85.7 (85.2, 86.3)</t>
  </si>
  <si>
    <t>92.0 (90.5, 93.2)</t>
  </si>
  <si>
    <t>84.0 (82.2, 85.6)</t>
  </si>
  <si>
    <t>91.4 (89.9, 92.6)</t>
  </si>
  <si>
    <t>91.3 (89.6, 92.6)</t>
  </si>
  <si>
    <t>94.6 (93.2, 95.5)</t>
  </si>
  <si>
    <t>87.2 (85.4, 88.6)</t>
  </si>
  <si>
    <t>37.1 (36.0, 38.2)</t>
  </si>
  <si>
    <t>47.4 (46.0, 48.7)</t>
  </si>
  <si>
    <t>80.7 (79.8, 81.6)</t>
  </si>
  <si>
    <t>76.3 (75.1, 77.4)</t>
  </si>
  <si>
    <t>82.5 (81.4, 83.6)</t>
  </si>
  <si>
    <t>77.5 (76.6, 78.4)</t>
  </si>
  <si>
    <t>81.4 (80.0, 82.7)</t>
  </si>
  <si>
    <t>35.4 (33.9, 37.0)</t>
  </si>
  <si>
    <t>47.8 (45.5, 50.0)</t>
  </si>
  <si>
    <t>79.1 (77.6, 80.4)</t>
  </si>
  <si>
    <t>74.8 (73.0, 76.4)</t>
  </si>
  <si>
    <t>81.5 (79.7, 83.2)</t>
  </si>
  <si>
    <t>75.2 (73.7, 76.6)</t>
  </si>
  <si>
    <t>79.5 (78.6, 80.4)</t>
  </si>
  <si>
    <t>43.0 (41.9, 44.1)</t>
  </si>
  <si>
    <t>63.4 (61.9, 64.9)</t>
  </si>
  <si>
    <t>80.5 (79.6, 81.4)</t>
  </si>
  <si>
    <t>75.1 (74.0, 76.2)</t>
  </si>
  <si>
    <t>83.0 (81.8, 84.0)</t>
  </si>
  <si>
    <t>83.2 (82.4, 83.9)</t>
  </si>
  <si>
    <t>62.1 (61.1, 63.0)</t>
  </si>
  <si>
    <t>66.5 (65.6, 67.5)</t>
  </si>
  <si>
    <t>74.7 (73.7, 75.7)</t>
  </si>
  <si>
    <t>86.7 (85.9, 87.4)</t>
  </si>
  <si>
    <t>80.0 (79.3, 80.8)</t>
  </si>
  <si>
    <t>83.2 (82.6, 83.7)</t>
  </si>
  <si>
    <t>57.2 (56.5, 58.0)</t>
  </si>
  <si>
    <t>61.6 (60.8, 62.3)</t>
  </si>
  <si>
    <t>83.6 (83.0, 84.1)</t>
  </si>
  <si>
    <t>78.9 (78.1, 79.6)</t>
  </si>
  <si>
    <t>91.2 (90.7, 91.7)</t>
  </si>
  <si>
    <t>83.5 (82.9, 84.0)</t>
  </si>
  <si>
    <t>86.4 (85.6, 87.2)</t>
  </si>
  <si>
    <t>60.7 (59.6, 61.8)</t>
  </si>
  <si>
    <t>85.3 (84.5, 86.1)</t>
  </si>
  <si>
    <t>87.3 (86.4, 88.1)</t>
  </si>
  <si>
    <t>83.3 (82.4, 84.1)</t>
  </si>
  <si>
    <t>85.3 (84.1, 86.3)</t>
  </si>
  <si>
    <t>63.3 (61.8, 64.7)</t>
  </si>
  <si>
    <t>65.9 (64.4, 67.4)</t>
  </si>
  <si>
    <t>83.2 (82.0, 84.3)</t>
  </si>
  <si>
    <t>80.4 (78.9, 81.7)</t>
  </si>
  <si>
    <t>88.3 (87.2, 89.3)</t>
  </si>
  <si>
    <t>79.6 (78.4, 80.8)</t>
  </si>
  <si>
    <t>83.5 (82.6, 84.4)</t>
  </si>
  <si>
    <t>63.9 (62.7, 65.0)</t>
  </si>
  <si>
    <t>64.5 (63.4, 65.6)</t>
  </si>
  <si>
    <t>77.3 (76.1, 78.4)</t>
  </si>
  <si>
    <t>85.8 (84.9, 86.6)</t>
  </si>
  <si>
    <t>83.4 (82.7, 84.1)</t>
  </si>
  <si>
    <t>63.1 (62.3, 64.0)</t>
  </si>
  <si>
    <t>64.4 (63.6, 65.3)</t>
  </si>
  <si>
    <t>84.1 (83.4, 84.8)</t>
  </si>
  <si>
    <t>77.7 (76.8, 78.6)</t>
  </si>
  <si>
    <t>86.8 (86.1, 87.4)</t>
  </si>
  <si>
    <t>82.1 (81.4, 82.8)</t>
  </si>
  <si>
    <t>82.2 (81.1, 83.2)</t>
  </si>
  <si>
    <t>62.8 (61.6, 64.1)</t>
  </si>
  <si>
    <t>64.5 (63.2, 65.8)</t>
  </si>
  <si>
    <t>76.9 (75.8, 78.0)</t>
  </si>
  <si>
    <t>77.1 (75.8, 78.4)</t>
  </si>
  <si>
    <t>82.8 (81.7, 83.8)</t>
  </si>
  <si>
    <t>75.2 (74.0, 76.3)</t>
  </si>
  <si>
    <t>81.1 (80.4, 81.8)</t>
  </si>
  <si>
    <t>62.7 (61.9, 63.6)</t>
  </si>
  <si>
    <t>65.3 (64.5, 66.1)</t>
  </si>
  <si>
    <t>78.6 (77.8, 79.2)</t>
  </si>
  <si>
    <t>73.7 (72.8, 74.6)</t>
  </si>
  <si>
    <t>84.6 (83.9, 85.3)</t>
  </si>
  <si>
    <t>75.9 (75.1, 76.6)</t>
  </si>
  <si>
    <t>79.4 (78.8, 79.9)</t>
  </si>
  <si>
    <t>56.0 (55.3, 56.6)</t>
  </si>
  <si>
    <t>57.1 (56.5, 57.8)</t>
  </si>
  <si>
    <t>80.7 (80.2, 81.2)</t>
  </si>
  <si>
    <t>69.5 (68.7, 70.3)</t>
  </si>
  <si>
    <t>84.6 (84.1, 85.1)</t>
  </si>
  <si>
    <t>78.4 (77.8, 78.9)</t>
  </si>
  <si>
    <t>81.4 (80.8, 81.9)</t>
  </si>
  <si>
    <t>66.3 (65.7, 66.9)</t>
  </si>
  <si>
    <t>66.4 (65.8, 67.0)</t>
  </si>
  <si>
    <t>81.1 (80.6, 81.6)</t>
  </si>
  <si>
    <t>86.5 (86.1, 87.0)</t>
  </si>
  <si>
    <t>78.6 (78.1, 79.1)</t>
  </si>
  <si>
    <t>80.2 (78.8, 81.4)</t>
  </si>
  <si>
    <t>53.6 (52.0, 55.2)</t>
  </si>
  <si>
    <t>55.8 (54.2, 57.5)</t>
  </si>
  <si>
    <t>82.3 (81.1, 83.5)</t>
  </si>
  <si>
    <t>77.4 (75.8, 79.0)</t>
  </si>
  <si>
    <t>84.6 (83.3, 85.8)</t>
  </si>
  <si>
    <t>79.8 (78.4, 81.0)</t>
  </si>
  <si>
    <t>83.3 (82.6, 84.0)</t>
  </si>
  <si>
    <t>65.4 (64.5, 66.2)</t>
  </si>
  <si>
    <t>65.8 (65.0, 66.7)</t>
  </si>
  <si>
    <t>83.1 (82.4, 83.7)</t>
  </si>
  <si>
    <t>75.1 (74.1, 76.0)</t>
  </si>
  <si>
    <t>89.0 (88.4, 89.6)</t>
  </si>
  <si>
    <t>80.9 (80.2, 81.5)</t>
  </si>
  <si>
    <t>66.5 (65.7, 67.2)</t>
  </si>
  <si>
    <t>69.6 (68.8, 70.5)</t>
  </si>
  <si>
    <t>83.7 (83.1, 84.3)</t>
  </si>
  <si>
    <t>78.5 (77.8, 79.1)</t>
  </si>
  <si>
    <t>81.1 (79.8, 82.2)</t>
  </si>
  <si>
    <t>49.0 (47.6, 50.5)</t>
  </si>
  <si>
    <t>59.4 (57.7, 61.1)</t>
  </si>
  <si>
    <t>81.5 (80.4, 82.6)</t>
  </si>
  <si>
    <t>81.2 (79.9, 82.5)</t>
  </si>
  <si>
    <t>87.2 (85.9, 88.2)</t>
  </si>
  <si>
    <t>79.4 (78.2, 80.5)</t>
  </si>
  <si>
    <t>55.2 (54.3, 56.0)</t>
  </si>
  <si>
    <t>65.4 (64.5, 66.4)</t>
  </si>
  <si>
    <t>82.5 (81.8, 83.1)</t>
  </si>
  <si>
    <t>78.0 (77.1, 78.7)</t>
  </si>
  <si>
    <t>82.5 (81.7, 83.3)</t>
  </si>
  <si>
    <t>80.5 (79.9, 81.2)</t>
  </si>
  <si>
    <t>79.9 (78.9, 80.9)</t>
  </si>
  <si>
    <t>59.1 (57.9, 60.2)</t>
  </si>
  <si>
    <t>59.1 (57.9, 60.3)</t>
  </si>
  <si>
    <t>82.7 (81.7, 83.6)</t>
  </si>
  <si>
    <t>65.7 (64.3, 67.0)</t>
  </si>
  <si>
    <t>82.8 (81.8, 83.8)</t>
  </si>
  <si>
    <t>79.6 (78.6, 80.5)</t>
  </si>
  <si>
    <t>80.4 (79.6, 81.2)</t>
  </si>
  <si>
    <t>64.3 (63.5, 65.2)</t>
  </si>
  <si>
    <t>82.2 (81.5, 82.9)</t>
  </si>
  <si>
    <t>75.6 (74.7, 76.6)</t>
  </si>
  <si>
    <t>78.7 (77.7, 79.7)</t>
  </si>
  <si>
    <t>58.5 (57.3, 59.6)</t>
  </si>
  <si>
    <t>82.2 (81.3, 83.1)</t>
  </si>
  <si>
    <t>66.7 (65.4, 68.0)</t>
  </si>
  <si>
    <t>84.6 (83.7, 85.5)</t>
  </si>
  <si>
    <t>77.6 (76.6, 78.6)</t>
  </si>
  <si>
    <t>91.5 (90.8, 92.1)</t>
  </si>
  <si>
    <t>77.4 (76.4, 78.2)</t>
  </si>
  <si>
    <t>90.3 (89.6, 91.0)</t>
  </si>
  <si>
    <t>82.6 (81.7, 83.5)</t>
  </si>
  <si>
    <t>88.0 (87.2, 88.6)</t>
  </si>
  <si>
    <t>63.2 (62.5, 63.8)</t>
  </si>
  <si>
    <t>63.2 (62.6, 63.9)</t>
  </si>
  <si>
    <t>71.9 (71.0, 72.7)</t>
  </si>
  <si>
    <t>85.6 (85.1, 86.2)</t>
  </si>
  <si>
    <t>82.9 (82.2, 83.7)</t>
  </si>
  <si>
    <t>59.6 (58.6, 60.5)</t>
  </si>
  <si>
    <t>63.8 (62.8, 64.8)</t>
  </si>
  <si>
    <t>77.8 (76.9, 78.8)</t>
  </si>
  <si>
    <t>86.7 (86.0, 87.4)</t>
  </si>
  <si>
    <t>78.5 (77.7, 79.2)</t>
  </si>
  <si>
    <t>57.8 (56.9, 58.7)</t>
  </si>
  <si>
    <t>77.8 (77.0, 78.5)</t>
  </si>
  <si>
    <t>55.9 (54.8, 57.0)</t>
  </si>
  <si>
    <t>77.7 (76.9, 78.4)</t>
  </si>
  <si>
    <t>74.2 (73.4, 74.9)</t>
  </si>
  <si>
    <t>77.7 (76.1, 79.1)</t>
  </si>
  <si>
    <t>58.5 (56.8, 60.3)</t>
  </si>
  <si>
    <t>83.9 (82.6, 85.2)</t>
  </si>
  <si>
    <t>75.4 (73.7, 77.1)</t>
  </si>
  <si>
    <t>85.1 (83.8, 86.4)</t>
  </si>
  <si>
    <t>79.7 (78.2, 81.0)</t>
  </si>
  <si>
    <t>80.3 (78.5, 81.9)</t>
  </si>
  <si>
    <t>44.3 (42.3, 46.3)</t>
  </si>
  <si>
    <t>55.8 (53.3, 58.3)</t>
  </si>
  <si>
    <t>82.4 (80.8, 83.9)</t>
  </si>
  <si>
    <t>77.9 (75.9, 79.7)</t>
  </si>
  <si>
    <t>76.4 (74.1, 78.4)</t>
  </si>
  <si>
    <t>80.4 (78.7, 81.9)</t>
  </si>
  <si>
    <t>82.0 (81.0, 83.0)</t>
  </si>
  <si>
    <t>58.8 (57.6, 60.0)</t>
  </si>
  <si>
    <t>82.8 (81.8, 83.7)</t>
  </si>
  <si>
    <t>74.2 (72.9, 75.4)</t>
  </si>
  <si>
    <t>84.0 (83.0, 84.9)</t>
  </si>
  <si>
    <t>78.3 (77.3, 79.3)</t>
  </si>
  <si>
    <t>88.6 (83.9, 91.3)</t>
  </si>
  <si>
    <t>64.0 (58.5, 68.8)</t>
  </si>
  <si>
    <t>75.6 (69.6, 80.1)</t>
  </si>
  <si>
    <t>90.7 (86.4, 93.1)</t>
  </si>
  <si>
    <t>94.8 (90.7, 96.6)</t>
  </si>
  <si>
    <t>90.1 (84.9, 93.0)</t>
  </si>
  <si>
    <t>92.8 (88.8, 94.7)</t>
  </si>
  <si>
    <t>77.5 (76.2, 78.7)</t>
  </si>
  <si>
    <t>27.9 (26.7, 29.2)</t>
  </si>
  <si>
    <t>66.0 (63.1, 68.6)</t>
  </si>
  <si>
    <t>85.1 (84.0, 86.0)</t>
  </si>
  <si>
    <t>81.7 (80.3, 83.0)</t>
  </si>
  <si>
    <t>85.5 (83.6, 87.1)</t>
  </si>
  <si>
    <t>83.2 (82.1, 84.2)</t>
  </si>
  <si>
    <t>70.7 (70.0, 71.4)</t>
  </si>
  <si>
    <t>56.0 (55.3, 56.7)</t>
  </si>
  <si>
    <t>69.8 (69.1, 70.5)</t>
  </si>
  <si>
    <t>61.0 (60.1, 61.9)</t>
  </si>
  <si>
    <t>79.8 (79.2, 80.4)</t>
  </si>
  <si>
    <t>62.9 (62.2, 63.5)</t>
  </si>
  <si>
    <t>81.0 (80.3, 81.7)</t>
  </si>
  <si>
    <t>59.3 (58.5, 60.2)</t>
  </si>
  <si>
    <t>59.9 (59.0, 60.7)</t>
  </si>
  <si>
    <t>76.2 (75.2, 77.1)</t>
  </si>
  <si>
    <t>86.3 (85.7, 86.9)</t>
  </si>
  <si>
    <t>79.2 (78.5, 79.9)</t>
  </si>
  <si>
    <t>77.4 (76.4, 78.3)</t>
  </si>
  <si>
    <t>34.6 (33.5, 35.6)</t>
  </si>
  <si>
    <t>51.9 (50.4, 53.4)</t>
  </si>
  <si>
    <t>76.6 (75.6, 77.5)</t>
  </si>
  <si>
    <t>76.1 (75.0, 77.2)</t>
  </si>
  <si>
    <t>83.8 (82.6, 84.8)</t>
  </si>
  <si>
    <t>75.7 (74.7, 76.6)</t>
  </si>
  <si>
    <t>78.6 (77.8, 79.4)</t>
  </si>
  <si>
    <t>47.9 (47.0, 48.9)</t>
  </si>
  <si>
    <t>61.2 (60.1, 62.3)</t>
  </si>
  <si>
    <t>80.7 (80.0, 81.5)</t>
  </si>
  <si>
    <t>73.3 (72.3, 74.4)</t>
  </si>
  <si>
    <t>76.9 (75.9, 77.9)</t>
  </si>
  <si>
    <t>77.5 (76.7, 78.3)</t>
  </si>
  <si>
    <t>68.5 (67.7, 69.2)</t>
  </si>
  <si>
    <t>68.4 (67.7, 69.1)</t>
  </si>
  <si>
    <t>77.4 (76.7, 78.0)</t>
  </si>
  <si>
    <t>69.8 (68.9, 70.6)</t>
  </si>
  <si>
    <t>83.6 (83.0, 84.2)</t>
  </si>
  <si>
    <t>84.1 (83.2, 84.9)</t>
  </si>
  <si>
    <t>61.7 (60.6, 62.7)</t>
  </si>
  <si>
    <t>83.6 (82.7, 84.4)</t>
  </si>
  <si>
    <t>78.1 (76.9, 79.2)</t>
  </si>
  <si>
    <t>86.5 (85.6, 87.2)</t>
  </si>
  <si>
    <t>81.5 (80.6, 82.3)</t>
  </si>
  <si>
    <t>84.4 (83.7, 85.1)</t>
  </si>
  <si>
    <t>69.3 (68.4, 70.1)</t>
  </si>
  <si>
    <t>69.3 (68.4, 70.2)</t>
  </si>
  <si>
    <t>83.2 (82.5, 83.9)</t>
  </si>
  <si>
    <t>78.3 (77.3, 79.2)</t>
  </si>
  <si>
    <t>87.4 (86.7, 88.0)</t>
  </si>
  <si>
    <t>81.0 (80.2, 81.7)</t>
  </si>
  <si>
    <t>81.7 (80.7, 82.6)</t>
  </si>
  <si>
    <t>68.4 (67.3, 69.5)</t>
  </si>
  <si>
    <t>68.5 (67.4, 69.5)</t>
  </si>
  <si>
    <t>78.1 (77.1, 79.1)</t>
  </si>
  <si>
    <t>70.4 (69.2, 71.6)</t>
  </si>
  <si>
    <t>81.4 (80.4, 82.3)</t>
  </si>
  <si>
    <t>75.4 (74.4, 76.4)</t>
  </si>
  <si>
    <t>61.7 (60.9, 62.5)</t>
  </si>
  <si>
    <t>62.4 (61.6, 63.2)</t>
  </si>
  <si>
    <t>78.3 (77.6, 78.9)</t>
  </si>
  <si>
    <t>74.6 (73.8, 75.4)</t>
  </si>
  <si>
    <t>85.3 (84.7, 85.9)</t>
  </si>
  <si>
    <t>81.3 (81.1, 81.4)</t>
  </si>
  <si>
    <t>59.9 (59.7, 60.0)</t>
  </si>
  <si>
    <t>63.2 (63.0, 63.4)</t>
  </si>
  <si>
    <t>80.9 (80.8, 81.1)</t>
  </si>
  <si>
    <t>73.7 (73.5, 73.8)</t>
  </si>
  <si>
    <t>84.8 (84.6, 84.9)</t>
  </si>
  <si>
    <t>78.4 (78.3, 78.5)</t>
  </si>
  <si>
    <t>Institution</t>
  </si>
  <si>
    <t>QOE Change</t>
  </si>
  <si>
    <t>-25.3 (-27.1, -23.6)</t>
  </si>
  <si>
    <t>-18.2 (-19.1, -17.3)</t>
  </si>
  <si>
    <t>-16.4 (-17.6, -15.3)</t>
  </si>
  <si>
    <t>-16.0 (-17.1, -14.9)</t>
  </si>
  <si>
    <t>-14.3 (-15.7, -12.9)</t>
  </si>
  <si>
    <t>-13.9 (-15.5, -12.3)</t>
  </si>
  <si>
    <t>-13.6 (-14.8, -12.5)</t>
  </si>
  <si>
    <t>-12.8 (-14.8, -10.9)</t>
  </si>
  <si>
    <t>-11.7 (-13.4, -10.0)</t>
  </si>
  <si>
    <t>-11.7 (-13.0, -10.4)</t>
  </si>
  <si>
    <t>-11.4 (-12.6, -10.1)</t>
  </si>
  <si>
    <t>-11.3 (-13.8, -8.8)</t>
  </si>
  <si>
    <t>-10.5 (-11.5, -9.6)</t>
  </si>
  <si>
    <t>-10.5 (-11.9, -9.2)</t>
  </si>
  <si>
    <t>-10.4 (-12.4, -8.5)</t>
  </si>
  <si>
    <t>-10.2 (-15.4, -5.1)</t>
  </si>
  <si>
    <t>-9.6 (-11.7, -7.5)</t>
  </si>
  <si>
    <t>-9.3 (-10.7, -7.9)</t>
  </si>
  <si>
    <t>-9.3 (-11.2, -7.4)</t>
  </si>
  <si>
    <t>-9.2 (-10.5, -7.8)</t>
  </si>
  <si>
    <t>-9.2 (-11.3, -7.0)</t>
  </si>
  <si>
    <t>-9.1 (-10.3, -7.8)</t>
  </si>
  <si>
    <t>-9.0 (-11.1, -6.9)</t>
  </si>
  <si>
    <t>-8.5 (-10.0, -7.0)</t>
  </si>
  <si>
    <t>-8.4 (-9.5, -7.3)</t>
  </si>
  <si>
    <t>-8.3 (-9.6, -7.0)</t>
  </si>
  <si>
    <t>-7.9 (-9.0, -6.9)</t>
  </si>
  <si>
    <t>-7.7 (-8.8, -6.5)</t>
  </si>
  <si>
    <t>-7.3 (-9.0, -5.6)</t>
  </si>
  <si>
    <t>-6.8 (-9.3, -4.2)</t>
  </si>
  <si>
    <t>-6.7 (-8.3, -5.1)</t>
  </si>
  <si>
    <t>-6.1 (-8.4, -3.9)</t>
  </si>
  <si>
    <t>-5.9 (-7.5, -4.3)</t>
  </si>
  <si>
    <t>-5.7 (-7.0, -4.4)</t>
  </si>
  <si>
    <t>-5.3 (-6.6, -4.0)</t>
  </si>
  <si>
    <t>-3.1 (-4.3, -1.9)</t>
  </si>
  <si>
    <t>-2.9 (-5.9, 0.1)</t>
  </si>
  <si>
    <t>-2.6 (-4.5, -0.7)</t>
  </si>
  <si>
    <t>-2.2 (-3.8, -0.6)</t>
  </si>
  <si>
    <t>-1.8 (-3.2, -0.4)</t>
  </si>
  <si>
    <t>-1.1 (-2.6, 0.5)</t>
  </si>
  <si>
    <t>2018-2019: Skills Development</t>
  </si>
  <si>
    <t>2019-2020: Skills Development</t>
  </si>
  <si>
    <t>2018-2019: Learner Engagement</t>
  </si>
  <si>
    <t>2019-2020: Learner Engagement</t>
  </si>
  <si>
    <t>2018-2019: Learner Engagement (excl external students)</t>
  </si>
  <si>
    <t>2019-2020: Learner Engagement (excl external students)</t>
  </si>
  <si>
    <t>2018-2019: Teaching Quality</t>
  </si>
  <si>
    <t>2019-2020: Teaching Quality</t>
  </si>
  <si>
    <t>2018-2019: Student Support</t>
  </si>
  <si>
    <t>2019-2020: Student Support</t>
  </si>
  <si>
    <t>2018-2019: Learning Resources</t>
  </si>
  <si>
    <t>2019-2020: Learning Resources</t>
  </si>
  <si>
    <t>2018-2019: Quality of entire educational experience</t>
  </si>
  <si>
    <t>2019-2020: Quality of entire educational experience</t>
  </si>
  <si>
    <t>84.3 (83.9, 84.7)</t>
  </si>
  <si>
    <t>66.3 (65.8, 66.8)</t>
  </si>
  <si>
    <t>66.6 (66.1, 67.1)</t>
  </si>
  <si>
    <t>81.2 (80.8, 81.6)</t>
  </si>
  <si>
    <t>72.8 (72.2, 73.4)</t>
  </si>
  <si>
    <t>85.6 (85.2, 86.0)</t>
  </si>
  <si>
    <t>79.4 (79.0, 79.8)</t>
  </si>
  <si>
    <t>91.0 (90.1, 91.8)</t>
  </si>
  <si>
    <t>83.5 (82.3, 84.6)</t>
  </si>
  <si>
    <t>90.2 (89.2, 91.0)</t>
  </si>
  <si>
    <t>89.7 (88.6, 90.6)</t>
  </si>
  <si>
    <t>92.9 (92.0, 93.6)</t>
  </si>
  <si>
    <t>88.0 (86.9, 88.9)</t>
  </si>
  <si>
    <t>79.6 (78.9, 80.3)</t>
  </si>
  <si>
    <t>38.6 (37.8, 39.4)</t>
  </si>
  <si>
    <t>47.9 (46.9, 48.9)</t>
  </si>
  <si>
    <t>81.2 (80.6, 81.8)</t>
  </si>
  <si>
    <t>83.2 (82.4, 84.0)</t>
  </si>
  <si>
    <t>78.2 (77.5, 78.9)</t>
  </si>
  <si>
    <t>79.1 (78.1, 80.0)</t>
  </si>
  <si>
    <t>35.5 (34.4, 36.6)</t>
  </si>
  <si>
    <t>48.6 (47.1, 50.2)</t>
  </si>
  <si>
    <t>73.7 (72.4, 74.8)</t>
  </si>
  <si>
    <t>81.1 (79.8, 82.3)</t>
  </si>
  <si>
    <t>74.6 (73.6, 75.5)</t>
  </si>
  <si>
    <t>80.0 (79.4, 80.6)</t>
  </si>
  <si>
    <t>44.5 (43.8, 45.2)</t>
  </si>
  <si>
    <t>65.6 (64.6, 66.5)</t>
  </si>
  <si>
    <t>81.1 (80.5, 81.6)</t>
  </si>
  <si>
    <t>76.4 (75.7, 77.1)</t>
  </si>
  <si>
    <t>83.9 (83.2, 84.6)</t>
  </si>
  <si>
    <t>77.8 (77.2, 78.4)</t>
  </si>
  <si>
    <t>83.2 (82.7, 83.7)</t>
  </si>
  <si>
    <t>62.1 (61.5, 62.8)</t>
  </si>
  <si>
    <t>66.0 (65.4, 66.6)</t>
  </si>
  <si>
    <t>83.1 (82.7, 83.6)</t>
  </si>
  <si>
    <t>74.2 (73.5, 74.8)</t>
  </si>
  <si>
    <t>87.2 (86.7, 87.6)</t>
  </si>
  <si>
    <t>80.9 (80.4, 81.4)</t>
  </si>
  <si>
    <t>82.9 (82.6, 83.3)</t>
  </si>
  <si>
    <t>57.6 (57.1, 58.1)</t>
  </si>
  <si>
    <t>61.4 (60.9, 61.9)</t>
  </si>
  <si>
    <t>83.5 (83.1, 83.8)</t>
  </si>
  <si>
    <t>77.9 (77.4, 78.3)</t>
  </si>
  <si>
    <t>91.0 (90.7, 91.3)</t>
  </si>
  <si>
    <t>83.3 (82.9, 83.6)</t>
  </si>
  <si>
    <t>86.3 (85.7, 86.8)</t>
  </si>
  <si>
    <t>60.0 (59.3, 60.7)</t>
  </si>
  <si>
    <t>65.7 (64.9, 66.4)</t>
  </si>
  <si>
    <t>85.6 (85.0, 86.1)</t>
  </si>
  <si>
    <t>80.1 (79.4, 80.8)</t>
  </si>
  <si>
    <t>88.0 (87.4, 88.5)</t>
  </si>
  <si>
    <t>84.8 (84.0, 85.5)</t>
  </si>
  <si>
    <t>63.9 (62.9, 64.9)</t>
  </si>
  <si>
    <t>66.4 (65.4, 67.4)</t>
  </si>
  <si>
    <t>83.8 (83.1, 84.5)</t>
  </si>
  <si>
    <t>87.9 (87.2, 88.5)</t>
  </si>
  <si>
    <t>81.1 (80.3, 81.8)</t>
  </si>
  <si>
    <t>63.5 (62.8, 64.2)</t>
  </si>
  <si>
    <t>75.5 (74.7, 76.3)</t>
  </si>
  <si>
    <t>86.1 (85.6, 86.7)</t>
  </si>
  <si>
    <t>78.9 (78.3, 79.5)</t>
  </si>
  <si>
    <t>83.1 (82.6, 83.5)</t>
  </si>
  <si>
    <t>60.9 (60.3, 61.4)</t>
  </si>
  <si>
    <t>62.4 (61.8, 63.0)</t>
  </si>
  <si>
    <t>75.9 (75.3, 76.5)</t>
  </si>
  <si>
    <t>86.9 (86.5, 87.3)</t>
  </si>
  <si>
    <t>81.3 (80.8, 81.7)</t>
  </si>
  <si>
    <t>83.9 (83.2, 84.5)</t>
  </si>
  <si>
    <t>66.1 (65.2, 66.9)</t>
  </si>
  <si>
    <t>82.4 (81.7, 83.1)</t>
  </si>
  <si>
    <t>76.6 (75.9, 77.4)</t>
  </si>
  <si>
    <t>81.1 (80.7, 81.6)</t>
  </si>
  <si>
    <t>63.3 (62.8, 63.8)</t>
  </si>
  <si>
    <t>65.6 (65.0, 66.1)</t>
  </si>
  <si>
    <t>79.1 (78.7, 79.6)</t>
  </si>
  <si>
    <t>72.7 (72.1, 73.3)</t>
  </si>
  <si>
    <t>83.6 (83.2, 84.0)</t>
  </si>
  <si>
    <t>77.1 (76.6, 77.5)</t>
  </si>
  <si>
    <t>78.3 (77.9, 78.7)</t>
  </si>
  <si>
    <t>55.4 (55.0, 55.9)</t>
  </si>
  <si>
    <t>56.5 (56.0, 57.0)</t>
  </si>
  <si>
    <t>79.5 (79.1, 79.8)</t>
  </si>
  <si>
    <t>67.8 (67.3, 68.3)</t>
  </si>
  <si>
    <t>84.5 (84.1, 84.8)</t>
  </si>
  <si>
    <t>77.6 (77.2, 78.0)</t>
  </si>
  <si>
    <t>81.5 (81.2, 81.8)</t>
  </si>
  <si>
    <t>66.0 (65.6, 66.4)</t>
  </si>
  <si>
    <t>66.1 (65.7, 66.5)</t>
  </si>
  <si>
    <t>81.2 (80.9, 81.6)</t>
  </si>
  <si>
    <t>74.8 (74.3, 75.2)</t>
  </si>
  <si>
    <t>86.5 (86.2, 86.8)</t>
  </si>
  <si>
    <t>78.6 (78.3, 78.9)</t>
  </si>
  <si>
    <t>57.0 (56.0, 58.1)</t>
  </si>
  <si>
    <t>59.8 (58.8, 60.9)</t>
  </si>
  <si>
    <t>83.0 (82.2, 83.8)</t>
  </si>
  <si>
    <t>78.8 (77.8, 79.8)</t>
  </si>
  <si>
    <t>86.0 (85.2, 86.8)</t>
  </si>
  <si>
    <t>80.8 (80.0, 81.6)</t>
  </si>
  <si>
    <t>83.3 (82.9, 83.8)</t>
  </si>
  <si>
    <t>64.7 (64.1, 65.2)</t>
  </si>
  <si>
    <t>65.1 (64.6, 65.7)</t>
  </si>
  <si>
    <t>83.2 (82.8, 83.6)</t>
  </si>
  <si>
    <t>88.8 (88.4, 89.2)</t>
  </si>
  <si>
    <t>82.3 (81.9, 82.8)</t>
  </si>
  <si>
    <t>81.1 (80.7, 81.5)</t>
  </si>
  <si>
    <t>67.3 (66.8, 67.8)</t>
  </si>
  <si>
    <t>67.4 (66.9, 67.9)</t>
  </si>
  <si>
    <t>70.1 (69.5, 70.6)</t>
  </si>
  <si>
    <t>84.0 (83.6, 84.4)</t>
  </si>
  <si>
    <t>79.1 (78.7, 79.5)</t>
  </si>
  <si>
    <t>81.0 (80.0, 81.9)</t>
  </si>
  <si>
    <t>49.0 (47.9, 50.1)</t>
  </si>
  <si>
    <t>59.9 (58.6, 61.3)</t>
  </si>
  <si>
    <t>81.1 (80.1, 82.0)</t>
  </si>
  <si>
    <t>80.2 (79.1, 81.2)</t>
  </si>
  <si>
    <t>87.2 (86.3, 88.1)</t>
  </si>
  <si>
    <t>78.5 (77.5, 79.4)</t>
  </si>
  <si>
    <t>53.9 (53.4, 54.4)</t>
  </si>
  <si>
    <t>65.4 (64.7, 66.0)</t>
  </si>
  <si>
    <t>82.2 (81.7, 82.6)</t>
  </si>
  <si>
    <t>77.5 (77.0, 78.1)</t>
  </si>
  <si>
    <t>80.5 (80.0, 80.9)</t>
  </si>
  <si>
    <t>79.4 (78.6, 80.1)</t>
  </si>
  <si>
    <t>58.4 (57.5, 59.2)</t>
  </si>
  <si>
    <t>58.4 (57.6, 59.2)</t>
  </si>
  <si>
    <t>82.9 (82.3, 83.6)</t>
  </si>
  <si>
    <t>65.8 (64.8, 66.8)</t>
  </si>
  <si>
    <t>81.8 (81.1, 82.5)</t>
  </si>
  <si>
    <t>79.4 (78.7, 80.0)</t>
  </si>
  <si>
    <t>63.9 (63.3, 64.5)</t>
  </si>
  <si>
    <t>63.9 (63.3, 64.4)</t>
  </si>
  <si>
    <t>81.8 (81.3, 82.3)</t>
  </si>
  <si>
    <t>75.4 (74.8, 76.1)</t>
  </si>
  <si>
    <t>84.3 (83.8, 84.7)</t>
  </si>
  <si>
    <t>79.2 (78.7, 79.7)</t>
  </si>
  <si>
    <t>82.3 (81.7, 82.9)</t>
  </si>
  <si>
    <t>65.1 (64.2, 65.9)</t>
  </si>
  <si>
    <t>83.5 (82.9, 84.1)</t>
  </si>
  <si>
    <t>77.8 (77.1, 78.4)</t>
  </si>
  <si>
    <t>91.1 (90.5, 91.6)</t>
  </si>
  <si>
    <t>76.9 (76.1, 77.6)</t>
  </si>
  <si>
    <t>90.4 (89.8, 90.9)</t>
  </si>
  <si>
    <t>82.6 (81.8, 83.4)</t>
  </si>
  <si>
    <t>82.7 (82.0, 83.4)</t>
  </si>
  <si>
    <t>88.4 (87.8, 88.9)</t>
  </si>
  <si>
    <t>64.1 (63.6, 64.5)</t>
  </si>
  <si>
    <t>64.2 (63.7, 64.6)</t>
  </si>
  <si>
    <t>83.5 (83.1, 83.9)</t>
  </si>
  <si>
    <t>72.3 (71.7, 72.8)</t>
  </si>
  <si>
    <t>86.6 (86.2, 86.9)</t>
  </si>
  <si>
    <t>80.5 (80.2, 80.9)</t>
  </si>
  <si>
    <t>83.4 (82.9, 83.9)</t>
  </si>
  <si>
    <t>61.4 (60.7, 62.0)</t>
  </si>
  <si>
    <t>65.3 (64.6, 65.9)</t>
  </si>
  <si>
    <t>82.0 (81.5, 82.5)</t>
  </si>
  <si>
    <t>76.1 (75.5, 76.8)</t>
  </si>
  <si>
    <t>87.6 (87.1, 88.0)</t>
  </si>
  <si>
    <t>80.4 (79.8, 80.9)</t>
  </si>
  <si>
    <t>78.3 (77.8, 78.8)</t>
  </si>
  <si>
    <t>57.7 (57.1, 58.3)</t>
  </si>
  <si>
    <t>57.8 (57.2, 58.3)</t>
  </si>
  <si>
    <t>77.8 (77.3, 78.2)</t>
  </si>
  <si>
    <t>54.6 (53.9, 55.3)</t>
  </si>
  <si>
    <t>78.5 (78.0, 79.0)</t>
  </si>
  <si>
    <t>74.2 (73.7, 74.7)</t>
  </si>
  <si>
    <t>77.1 (76.1, 78.1)</t>
  </si>
  <si>
    <t>58.7 (57.5, 59.8)</t>
  </si>
  <si>
    <t>74.4 (73.2, 75.6)</t>
  </si>
  <si>
    <t>85.3 (84.4, 86.1)</t>
  </si>
  <si>
    <t>79.5 (78.5, 80.4)</t>
  </si>
  <si>
    <t>79.1 (78.0, 80.2)</t>
  </si>
  <si>
    <t>45.3 (43.8, 46.7)</t>
  </si>
  <si>
    <t>55.9 (54.3, 57.4)</t>
  </si>
  <si>
    <t>82.2 (81.1, 83.1)</t>
  </si>
  <si>
    <t>74.5 (73.2, 75.7)</t>
  </si>
  <si>
    <t>73.0 (71.6, 74.4)</t>
  </si>
  <si>
    <t>78.8 (77.7, 79.8)</t>
  </si>
  <si>
    <t>58.3 (57.5, 59.1)</t>
  </si>
  <si>
    <t>58.9 (58.1, 59.8)</t>
  </si>
  <si>
    <t>81.2 (80.5, 81.8)</t>
  </si>
  <si>
    <t>73.5 (72.7, 74.4)</t>
  </si>
  <si>
    <t>84.2 (83.6, 84.9)</t>
  </si>
  <si>
    <t>77.8 (77.1, 78.5)</t>
  </si>
  <si>
    <t>88.8 (86.0, 90.7)</t>
  </si>
  <si>
    <t>70.0 (66.2, 73.4)</t>
  </si>
  <si>
    <t>78.5 (75.0, 81.4)</t>
  </si>
  <si>
    <t>92.8 (90.4, 94.2)</t>
  </si>
  <si>
    <t>93.2 (90.6, 94.7)</t>
  </si>
  <si>
    <t>93.0 (90.2, 94.7)</t>
  </si>
  <si>
    <t>92.1 (89.7, 93.6)</t>
  </si>
  <si>
    <t>78.4 (77.6, 79.2)</t>
  </si>
  <si>
    <t>28.4 (27.6, 29.3)</t>
  </si>
  <si>
    <t>65.6 (63.7, 67.3)</t>
  </si>
  <si>
    <t>85.4 (84.7, 86.1)</t>
  </si>
  <si>
    <t>82.2 (81.2, 83.0)</t>
  </si>
  <si>
    <t>85.0 (83.7, 86.1)</t>
  </si>
  <si>
    <t>83.7 (82.9, 84.3)</t>
  </si>
  <si>
    <t>74.5 (74.0, 74.9)</t>
  </si>
  <si>
    <t>59.5 (59.0, 59.9)</t>
  </si>
  <si>
    <t>74.0 (73.6, 74.5)</t>
  </si>
  <si>
    <t>69.2 (68.7, 69.6)</t>
  </si>
  <si>
    <t>57.7 (57.2, 58.3)</t>
  </si>
  <si>
    <t>58.2 (57.6, 58.8)</t>
  </si>
  <si>
    <t>76.5 (75.9, 77.1)</t>
  </si>
  <si>
    <t>86.3 (85.8, 86.7)</t>
  </si>
  <si>
    <t>79.1 (78.6, 79.6)</t>
  </si>
  <si>
    <t>78.0 (77.3, 78.6)</t>
  </si>
  <si>
    <t>36.0 (35.3, 36.8)</t>
  </si>
  <si>
    <t>53.1 (52.0, 54.2)</t>
  </si>
  <si>
    <t>77.0 (76.4, 77.7)</t>
  </si>
  <si>
    <t>84.4 (83.6, 85.1)</t>
  </si>
  <si>
    <t>76.2 (75.5, 76.9)</t>
  </si>
  <si>
    <t>46.5 (45.9, 47.2)</t>
  </si>
  <si>
    <t>60.9 (60.2, 61.6)</t>
  </si>
  <si>
    <t>81.3 (80.8, 81.8)</t>
  </si>
  <si>
    <t>72.3 (71.6, 73.0)</t>
  </si>
  <si>
    <t>76.8 (76.1, 77.5)</t>
  </si>
  <si>
    <t>77.9 (77.4, 78.4)</t>
  </si>
  <si>
    <t>67.5 (66.9, 68.1)</t>
  </si>
  <si>
    <t>78.2 (77.6, 78.7)</t>
  </si>
  <si>
    <t>70.5 (69.8, 71.2)</t>
  </si>
  <si>
    <t>84.7 (84.2, 85.1)</t>
  </si>
  <si>
    <t>77.6 (77.1, 78.1)</t>
  </si>
  <si>
    <t>61.6 (60.8, 62.4)</t>
  </si>
  <si>
    <t>61.6 (60.9, 62.4)</t>
  </si>
  <si>
    <t>82.7 (82.1, 83.3)</t>
  </si>
  <si>
    <t>76.8 (76.0, 77.6)</t>
  </si>
  <si>
    <t>87.0 (86.4, 87.5)</t>
  </si>
  <si>
    <t>81.0 (80.4, 81.6)</t>
  </si>
  <si>
    <t>84.8 (84.2, 85.2)</t>
  </si>
  <si>
    <t>69.1 (68.4, 69.7)</t>
  </si>
  <si>
    <t>69.1 (68.5, 69.7)</t>
  </si>
  <si>
    <t>83.4 (82.8, 83.9)</t>
  </si>
  <si>
    <t>77.9 (77.3, 78.6)</t>
  </si>
  <si>
    <t>87.8 (87.4, 88.3)</t>
  </si>
  <si>
    <t>81.3 (80.7, 81.8)</t>
  </si>
  <si>
    <t>81.3 (80.6, 81.9)</t>
  </si>
  <si>
    <t>67.9 (67.1, 68.6)</t>
  </si>
  <si>
    <t>68.1 (67.3, 68.8)</t>
  </si>
  <si>
    <t>68.2 (67.3, 69.1)</t>
  </si>
  <si>
    <t>81.0 (80.4, 81.7)</t>
  </si>
  <si>
    <t>82.1 (81.6, 82.5)</t>
  </si>
  <si>
    <t>61.7 (61.2, 62.3)</t>
  </si>
  <si>
    <t>62.4 (61.9, 63.0)</t>
  </si>
  <si>
    <t>78.9 (78.4, 79.4)</t>
  </si>
  <si>
    <t>74.5 (74.0, 75.1)</t>
  </si>
  <si>
    <t>81.2 (81.2, 81.3)</t>
  </si>
  <si>
    <t>59.8 (59.7, 59.9)</t>
  </si>
  <si>
    <t>63.2 (63.1, 63.3)</t>
  </si>
  <si>
    <t>81.1 (81.0, 81.2)</t>
  </si>
  <si>
    <t>73.3 (73.2, 73.4)</t>
  </si>
  <si>
    <t>84.9 (84.9, 85.0)</t>
  </si>
  <si>
    <t>78.8 (78.8, 78.9)</t>
  </si>
  <si>
    <t>-13.6 (-14.8, -12.4)</t>
  </si>
  <si>
    <t>-9.9 (-10.6, -9.1)</t>
  </si>
  <si>
    <t>-9.2 (-9.8, -8.6)</t>
  </si>
  <si>
    <t>-8.9 (-9.6, -8.1)</t>
  </si>
  <si>
    <t>-7.9 (-8.7, -7.1)</t>
  </si>
  <si>
    <t>-7.7 (-9.0, -6.3)</t>
  </si>
  <si>
    <t>-7.7 (-8.6, -6.7)</t>
  </si>
  <si>
    <t>-6.7 (-7.4, -6.0)</t>
  </si>
  <si>
    <t>-6.2 (-7.6, -4.7)</t>
  </si>
  <si>
    <t>-6.0 (-7.0, -5.0)</t>
  </si>
  <si>
    <t>-5.9 (-6.6, -5.3)</t>
  </si>
  <si>
    <t>-5.9 (-7.3, -4.6)</t>
  </si>
  <si>
    <t>-5.7 (-6.8, -4.5)</t>
  </si>
  <si>
    <t>-5.7 (-7.4, -4.0)</t>
  </si>
  <si>
    <t>-5.5 (-9.1, -1.9)</t>
  </si>
  <si>
    <t>-5.4 (-6.3, -4.5)</t>
  </si>
  <si>
    <t>-5.2 (-6.0, -4.3)</t>
  </si>
  <si>
    <t>-5.2 (-6.1, -4.3)</t>
  </si>
  <si>
    <t>-5.1 (-5.9, -4.2)</t>
  </si>
  <si>
    <t>-5.1 (-6.0, -4.2)</t>
  </si>
  <si>
    <t>-5.0 (-5.9, -4.2)</t>
  </si>
  <si>
    <t>-4.7 (-5.6, -3.8)</t>
  </si>
  <si>
    <t>-4.5 (-5.6, -3.4)</t>
  </si>
  <si>
    <t>-4.3 (-5.0, -3.5)</t>
  </si>
  <si>
    <t>-4.0 (-5.0, -2.9)</t>
  </si>
  <si>
    <t>-4.0 (-5.2, -2.7)</t>
  </si>
  <si>
    <t>-3.9 (-4.8, -3.0)</t>
  </si>
  <si>
    <t>-3.9 (-4.9, -2.8)</t>
  </si>
  <si>
    <t>-3.6 (-4.4, -2.9)</t>
  </si>
  <si>
    <t>-3.6 (-4.5, -2.7)</t>
  </si>
  <si>
    <t>-3.5 (-5.0, -1.9)</t>
  </si>
  <si>
    <t>-3.5 (-4.5, -2.5)</t>
  </si>
  <si>
    <t>-2.9 (-3.6, -2.2)</t>
  </si>
  <si>
    <t>-2.9 (-4.5, -1.3)</t>
  </si>
  <si>
    <t>-2.6 (-4.4, -0.9)</t>
  </si>
  <si>
    <t>-2.2 (-4.1, -0.3)</t>
  </si>
  <si>
    <t>-1.7 (-2.9, -0.6)</t>
  </si>
  <si>
    <t>-1.7 (-2.9, -0.4)</t>
  </si>
  <si>
    <t>-1.6 (-2.8, -0.4)</t>
  </si>
  <si>
    <t>-1.2 (-2.2, -0.3)</t>
  </si>
  <si>
    <t>-1.1 (-2.2, 0.0)</t>
  </si>
  <si>
    <t>75.5 (73.7, 77.1)</t>
  </si>
  <si>
    <t>38.3 (36.5, 40.2)</t>
  </si>
  <si>
    <t>45.6 (43.2, 48.1)</t>
  </si>
  <si>
    <t>77.7 (76.0, 79.3)</t>
  </si>
  <si>
    <t>70.2 (68.0, 72.3)</t>
  </si>
  <si>
    <t>77.7 (75.2, 80.0)</t>
  </si>
  <si>
    <t>68.9 (67.1, 70.7)</t>
  </si>
  <si>
    <t>85.8 (83.5, 87.7)</t>
  </si>
  <si>
    <t>63.1 (60.2, 65.8)</t>
  </si>
  <si>
    <t>64.3 (61.3, 67.1)</t>
  </si>
  <si>
    <t>86.5 (84.2, 88.3)</t>
  </si>
  <si>
    <t>83.6 (81.1, 85.8)</t>
  </si>
  <si>
    <t>87.4 (84.7, 89.5)</t>
  </si>
  <si>
    <t>81.4 (79.0, 83.5)</t>
  </si>
  <si>
    <t>82.7 (81.6, 83.8)</t>
  </si>
  <si>
    <t>54.3 (53.0, 55.7)</t>
  </si>
  <si>
    <t>58.9 (57.5, 60.3)</t>
  </si>
  <si>
    <t>79.8 (78.7, 80.9)</t>
  </si>
  <si>
    <t>73.5 (72.1, 74.8)</t>
  </si>
  <si>
    <t>71.6 (70.1, 73.0)</t>
  </si>
  <si>
    <t>71.6 (70.3, 72.8)</t>
  </si>
  <si>
    <t>71.0 (68.3, 73.5)</t>
  </si>
  <si>
    <t>39.1 (36.4, 41.9)</t>
  </si>
  <si>
    <t>48.4 (45.1, 51.7)</t>
  </si>
  <si>
    <t>66.1 (63.4, 68.7)</t>
  </si>
  <si>
    <t>68.1 (65.1, 70.9)</t>
  </si>
  <si>
    <t>68.4 (65.0, 71.6)</t>
  </si>
  <si>
    <t>60.2 (57.4, 62.9)</t>
  </si>
  <si>
    <t>77.4 (76.2, 78.4)</t>
  </si>
  <si>
    <t>30.9 (29.7, 32.1)</t>
  </si>
  <si>
    <t>48.3 (46.2, 50.4)</t>
  </si>
  <si>
    <t>82.1 (81.0, 83.0)</t>
  </si>
  <si>
    <t>76.7 (75.4, 77.9)</t>
  </si>
  <si>
    <t>73.4 (71.6, 75.2)</t>
  </si>
  <si>
    <t>76.6 (75.5, 77.7)</t>
  </si>
  <si>
    <t>79.2 (78.0, 80.4)</t>
  </si>
  <si>
    <t>40.0 (38.5, 41.4)</t>
  </si>
  <si>
    <t>51.2 (49.5, 52.9)</t>
  </si>
  <si>
    <t>81.5 (80.3, 82.6)</t>
  </si>
  <si>
    <t>75.3 (73.8, 76.8)</t>
  </si>
  <si>
    <t>80.1 (78.4, 81.6)</t>
  </si>
  <si>
    <t>72.7 (71.3, 73.9)</t>
  </si>
  <si>
    <t>80.2 (79.5, 80.9)</t>
  </si>
  <si>
    <t>37.2 (36.4, 38.1)</t>
  </si>
  <si>
    <t>46.6 (45.4, 47.7)</t>
  </si>
  <si>
    <t>80.4 (79.7, 81.1)</t>
  </si>
  <si>
    <t>79.0 (78.1, 79.8)</t>
  </si>
  <si>
    <t>76.4 (75.2, 77.5)</t>
  </si>
  <si>
    <t>72.8 (72.0, 73.6)</t>
  </si>
  <si>
    <t>82.9 (81.9, 83.8)</t>
  </si>
  <si>
    <t>52.2 (51.0, 53.4)</t>
  </si>
  <si>
    <t>64.3 (54.1, 72.8)</t>
  </si>
  <si>
    <t>84.1 (83.1, 84.9)</t>
  </si>
  <si>
    <t>87.0 (85.9, 88.0)</t>
  </si>
  <si>
    <t>76.2 (75.2, 77.2)</t>
  </si>
  <si>
    <t>81.4 (80.1, 82.6)</t>
  </si>
  <si>
    <t>56.0 (54.4, 57.6)</t>
  </si>
  <si>
    <t>58.0 (56.4, 59.6)</t>
  </si>
  <si>
    <t>77.9 (76.5, 79.2)</t>
  </si>
  <si>
    <t>74.2 (72.7, 75.7)</t>
  </si>
  <si>
    <t>68.1 (66.4, 69.8)</t>
  </si>
  <si>
    <t>69.0 (67.5, 70.4)</t>
  </si>
  <si>
    <t>39.2 (37.9, 40.6)</t>
  </si>
  <si>
    <t>49.9 (48.3, 51.5)</t>
  </si>
  <si>
    <t>78.6 (77.4, 79.7)</t>
  </si>
  <si>
    <t>78.4 (77.0, 79.7)</t>
  </si>
  <si>
    <t>78.9 (77.2, 80.5)</t>
  </si>
  <si>
    <t>81.7 (80.6, 82.8)</t>
  </si>
  <si>
    <t>39.9 (38.5, 41.2)</t>
  </si>
  <si>
    <t>51.5 (49.7, 53.3)</t>
  </si>
  <si>
    <t>82.3 (81.1, 83.3)</t>
  </si>
  <si>
    <t>79.9 (78.6, 81.2)</t>
  </si>
  <si>
    <t>76.3 (74.5, 77.9)</t>
  </si>
  <si>
    <t>75.0 (73.7, 76.1)</t>
  </si>
  <si>
    <t>78.5 (76.8, 80.1)</t>
  </si>
  <si>
    <t>33.4 (31.7, 35.2)</t>
  </si>
  <si>
    <t>49.0 (46.5, 51.5)</t>
  </si>
  <si>
    <t>79.3 (77.6, 80.8)</t>
  </si>
  <si>
    <t>79.0 (77.2, 80.7)</t>
  </si>
  <si>
    <t>77.3 (74.8, 79.6)</t>
  </si>
  <si>
    <t>72.3 (70.6, 74.0)</t>
  </si>
  <si>
    <t>77.9 (76.6, 79.1)</t>
  </si>
  <si>
    <t>42.8 (41.3, 44.2)</t>
  </si>
  <si>
    <t>45.0 (43.5, 46.5)</t>
  </si>
  <si>
    <t>75.8 (74.5, 77.0)</t>
  </si>
  <si>
    <t>71.2 (69.6, 72.7)</t>
  </si>
  <si>
    <t>69.1 (67.1, 71.0)</t>
  </si>
  <si>
    <t>65.4 (64.0, 66.8)</t>
  </si>
  <si>
    <t>76.8 (75.8, 77.7)</t>
  </si>
  <si>
    <t>39.9 (38.9, 41.1)</t>
  </si>
  <si>
    <t>42.5 (41.4, 43.7)</t>
  </si>
  <si>
    <t>76.4 (75.4, 77.3)</t>
  </si>
  <si>
    <t>68.8 (67.6, 69.9)</t>
  </si>
  <si>
    <t>71.5 (70.2, 72.7)</t>
  </si>
  <si>
    <t>63.4 (62.3, 64.5)</t>
  </si>
  <si>
    <t>30.9 (30.2, 31.6)</t>
  </si>
  <si>
    <t>32.6 (31.8, 33.4)</t>
  </si>
  <si>
    <t>72.7 (72.0, 73.4)</t>
  </si>
  <si>
    <t>68.6 (67.8, 69.4)</t>
  </si>
  <si>
    <t>64.0 (63.0, 65.1)</t>
  </si>
  <si>
    <t>60.2 (59.4, 61.0)</t>
  </si>
  <si>
    <t>84.7 (83.0, 86.1)</t>
  </si>
  <si>
    <t>58.9 (56.8, 60.8)</t>
  </si>
  <si>
    <t>64.6 (62.5, 66.6)</t>
  </si>
  <si>
    <t>85.4 (83.8, 86.7)</t>
  </si>
  <si>
    <t>81.7 (79.8, 83.3)</t>
  </si>
  <si>
    <t>84.6 (82.8, 86.2)</t>
  </si>
  <si>
    <t>73.8 (71.9, 75.5)</t>
  </si>
  <si>
    <t>79.7 (78.7, 80.7)</t>
  </si>
  <si>
    <t>41.0 (39.8, 42.2)</t>
  </si>
  <si>
    <t>52.6 (51.0, 54.1)</t>
  </si>
  <si>
    <t>80.7 (79.7, 81.6)</t>
  </si>
  <si>
    <t>76.4 (75.2, 77.6)</t>
  </si>
  <si>
    <t>83.1 (81.7, 84.3)</t>
  </si>
  <si>
    <t>71.4 (70.3, 72.4)</t>
  </si>
  <si>
    <t>76.7 (75.9, 77.6)</t>
  </si>
  <si>
    <t>38.8 (37.9, 39.8)</t>
  </si>
  <si>
    <t>42.8 (41.7, 43.9)</t>
  </si>
  <si>
    <t>75.2 (74.4, 76.1)</t>
  </si>
  <si>
    <t>68.7 (67.7, 69.7)</t>
  </si>
  <si>
    <t>62.8 (61.4, 64.1)</t>
  </si>
  <si>
    <t>63.0 (62.0, 63.9)</t>
  </si>
  <si>
    <t>80.4 (78.6, 82.0)</t>
  </si>
  <si>
    <t>23.2 (21.5, 25.0)</t>
  </si>
  <si>
    <t>42.3 (38.6, 46.2)</t>
  </si>
  <si>
    <t>82.4 (80.7, 83.9)</t>
  </si>
  <si>
    <t>79.6 (77.6, 81.3)</t>
  </si>
  <si>
    <t>70.9 (66.9, 74.5)</t>
  </si>
  <si>
    <t>78.4 (76.6, 80.0)</t>
  </si>
  <si>
    <t>81.0 (79.8, 82.0)</t>
  </si>
  <si>
    <t>46.4 (45.0, 47.8)</t>
  </si>
  <si>
    <t>51.8 (50.2, 53.4)</t>
  </si>
  <si>
    <t>80.9 (79.8, 82.0)</t>
  </si>
  <si>
    <t>78.7 (77.3, 79.9)</t>
  </si>
  <si>
    <t>70.2 (68.1, 72.1)</t>
  </si>
  <si>
    <t>71.4 (70.1, 72.6)</t>
  </si>
  <si>
    <t>73.6 (72.0, 75.2)</t>
  </si>
  <si>
    <t>41.1 (39.4, 42.8)</t>
  </si>
  <si>
    <t>41.2 (39.5, 42.9)</t>
  </si>
  <si>
    <t>75.2 (73.7, 76.7)</t>
  </si>
  <si>
    <t>71.2 (69.4, 73.0)</t>
  </si>
  <si>
    <t>71.6 (69.5, 73.5)</t>
  </si>
  <si>
    <t>63.8 (62.1, 65.4)</t>
  </si>
  <si>
    <t>73.9 (72.5, 75.2)</t>
  </si>
  <si>
    <t>47.8 (46.4, 49.3)</t>
  </si>
  <si>
    <t>48.1 (46.6, 49.6)</t>
  </si>
  <si>
    <t>72.9 (71.5, 74.2)</t>
  </si>
  <si>
    <t>75.7 (74.3, 77.1)</t>
  </si>
  <si>
    <t>76.1 (74.6, 77.5)</t>
  </si>
  <si>
    <t>63.6 (62.1, 65.0)</t>
  </si>
  <si>
    <t>76.0 (75.5, 76.6)</t>
  </si>
  <si>
    <t>38.6 (38.0, 39.3)</t>
  </si>
  <si>
    <t>39.8 (39.2, 40.5)</t>
  </si>
  <si>
    <t>74.3 (73.8, 74.9)</t>
  </si>
  <si>
    <t>66.0 (65.3, 66.8)</t>
  </si>
  <si>
    <t>61.9 (61.0, 62.8)</t>
  </si>
  <si>
    <t>58.1 (57.5, 58.7)</t>
  </si>
  <si>
    <t>86.5 (84.6, 88.0)</t>
  </si>
  <si>
    <t>60.5 (58.1, 62.8)</t>
  </si>
  <si>
    <t>82.4 (80.4, 84.1)</t>
  </si>
  <si>
    <t>79.0 (76.6, 81.2)</t>
  </si>
  <si>
    <t>71.0 (68.0, 73.7)</t>
  </si>
  <si>
    <t>77.2 (75.1, 79.1)</t>
  </si>
  <si>
    <t>76.0 (74.8, 77.0)</t>
  </si>
  <si>
    <t>41.9 (40.7, 43.2)</t>
  </si>
  <si>
    <t>43.8 (42.5, 45.1)</t>
  </si>
  <si>
    <t>68.9 (67.6, 70.2)</t>
  </si>
  <si>
    <t>77.9 (76.7, 79.1)</t>
  </si>
  <si>
    <t>64.6 (63.4, 65.8)</t>
  </si>
  <si>
    <t>80.5 (79.1, 81.7)</t>
  </si>
  <si>
    <t>51.0 (49.4, 52.6)</t>
  </si>
  <si>
    <t>55.0 (53.3, 56.6)</t>
  </si>
  <si>
    <t>78.2 (76.8, 79.4)</t>
  </si>
  <si>
    <t>78.1 (76.6, 79.5)</t>
  </si>
  <si>
    <t>81.3 (79.9, 82.7)</t>
  </si>
  <si>
    <t>68.3 (66.8, 69.7)</t>
  </si>
  <si>
    <t>40.9 (39.8, 42.1)</t>
  </si>
  <si>
    <t>45.3 (42.2, 48.5)</t>
  </si>
  <si>
    <t>72.1 (71.0, 73.1)</t>
  </si>
  <si>
    <t>61.6 (60.3, 62.8)</t>
  </si>
  <si>
    <t>67.3 (66.0, 68.6)</t>
  </si>
  <si>
    <t>58.9 (57.7, 60.0)</t>
  </si>
  <si>
    <t>80.8 (79.2, 82.2)</t>
  </si>
  <si>
    <t>57.1 (55.2, 58.9)</t>
  </si>
  <si>
    <t>57.2 (55.4, 59.1)</t>
  </si>
  <si>
    <t>75.8 (74.1, 77.4)</t>
  </si>
  <si>
    <t>74.2 (72.2, 76.0)</t>
  </si>
  <si>
    <t>78.6 (76.8, 80.2)</t>
  </si>
  <si>
    <t>65.0 (63.2, 66.7)</t>
  </si>
  <si>
    <t>58.3 (57.3, 59.3)</t>
  </si>
  <si>
    <t>61.2 (60.2, 62.2)</t>
  </si>
  <si>
    <t>80.6 (79.8, 81.4)</t>
  </si>
  <si>
    <t>75.6 (74.6, 76.5)</t>
  </si>
  <si>
    <t>72.6 (71.4, 73.7)</t>
  </si>
  <si>
    <t>73.6 (72.7, 74.5)</t>
  </si>
  <si>
    <t>82.0 (80.3, 83.5)</t>
  </si>
  <si>
    <t>56.1 (54.1, 58.1)</t>
  </si>
  <si>
    <t>57.2 (55.1, 59.2)</t>
  </si>
  <si>
    <t>82.1 (80.4, 83.6)</t>
  </si>
  <si>
    <t>78.1 (76.0, 79.9)</t>
  </si>
  <si>
    <t>77.5 (75.4, 79.4)</t>
  </si>
  <si>
    <t>72.4 (70.6, 74.2)</t>
  </si>
  <si>
    <t>86.3 (83.7, 88.3)</t>
  </si>
  <si>
    <t>41.9 (38.9, 45.2)</t>
  </si>
  <si>
    <t>43.8 (40.4, 47.2)</t>
  </si>
  <si>
    <t>93.4 (91.4, 94.7)</t>
  </si>
  <si>
    <t>93.9 (91.8, 95.2)</t>
  </si>
  <si>
    <t>90.5 (86.0, 93.4)</t>
  </si>
  <si>
    <t>90.3 (88.0, 91.8)</t>
  </si>
  <si>
    <t>78.3 (76.5, 79.9)</t>
  </si>
  <si>
    <t>18.6 (17.1, 20.3)</t>
  </si>
  <si>
    <t>58.1 (51.8, 64.0)</t>
  </si>
  <si>
    <t>85.0 (83.4, 86.4)</t>
  </si>
  <si>
    <t>83.6 (81.5, 85.4)</t>
  </si>
  <si>
    <t>82.4 (77.4, 86.3)</t>
  </si>
  <si>
    <t>80.9 (79.2, 82.4)</t>
  </si>
  <si>
    <t>33.8 (33.0, 34.7)</t>
  </si>
  <si>
    <t>36.9 (35.9, 37.9)</t>
  </si>
  <si>
    <t>75.2 (74.4, 76.0)</t>
  </si>
  <si>
    <t>68.5 (67.5, 69.4)</t>
  </si>
  <si>
    <t>69.1 (67.9, 70.3)</t>
  </si>
  <si>
    <t>65.0 (64.1, 65.8)</t>
  </si>
  <si>
    <t>77.0 (75.2, 78.6)</t>
  </si>
  <si>
    <t>33.2 (31.4, 35.1)</t>
  </si>
  <si>
    <t>51.7 (48.5, 54.8)</t>
  </si>
  <si>
    <t>80.6 (78.9, 82.1)</t>
  </si>
  <si>
    <t>77.1 (75.0, 79.0)</t>
  </si>
  <si>
    <t>81.4 (78.7, 83.9)</t>
  </si>
  <si>
    <t>75.3 (73.5, 76.9)</t>
  </si>
  <si>
    <t>79.0 (77.2, 80.5)</t>
  </si>
  <si>
    <t>28.8 (27.1, 30.6)</t>
  </si>
  <si>
    <t>50.2 (46.8, 53.5)</t>
  </si>
  <si>
    <t>82.0 (80.4, 83.5)</t>
  </si>
  <si>
    <t>81.8 (79.9, 83.5)</t>
  </si>
  <si>
    <t>78.8 (75.7, 81.6)</t>
  </si>
  <si>
    <t>77.6 (75.9, 79.1)</t>
  </si>
  <si>
    <t>72.5 (71.2, 73.8)</t>
  </si>
  <si>
    <t>35.3 (34.0, 36.7)</t>
  </si>
  <si>
    <t>44.1 (42.5, 45.7)</t>
  </si>
  <si>
    <t>73.2 (71.9, 74.4)</t>
  </si>
  <si>
    <t>71.3 (69.7, 72.8)</t>
  </si>
  <si>
    <t>66.0 (64.0, 67.8)</t>
  </si>
  <si>
    <t>63.0 (61.6, 64.3)</t>
  </si>
  <si>
    <t>78.7 (77.2, 80.0)</t>
  </si>
  <si>
    <t>48.6 (46.9, 50.2)</t>
  </si>
  <si>
    <t>50.2 (48.5, 52.0)</t>
  </si>
  <si>
    <t>73.8 (72.3, 75.3)</t>
  </si>
  <si>
    <t>71.3 (69.5, 73.0)</t>
  </si>
  <si>
    <t>74.7 (72.7, 76.5)</t>
  </si>
  <si>
    <t>64.5 (62.9, 66.1)</t>
  </si>
  <si>
    <t>81.8 (78.2, 84.4)</t>
  </si>
  <si>
    <t>60.0 (56.0, 63.7)</t>
  </si>
  <si>
    <t>63.2 (59.1, 66.8)</t>
  </si>
  <si>
    <t>88.6 (85.5, 90.6)</t>
  </si>
  <si>
    <t>82.4 (78.0, 85.7)</t>
  </si>
  <si>
    <t>81.0 (76.5, 84.3)</t>
  </si>
  <si>
    <t>80.0 (76.4, 82.7)</t>
  </si>
  <si>
    <t>80.3 (79.2, 81.2)</t>
  </si>
  <si>
    <t>46.9 (45.7, 48.1)</t>
  </si>
  <si>
    <t>51.3 (49.9, 52.7)</t>
  </si>
  <si>
    <t>80.2 (79.0, 81.2)</t>
  </si>
  <si>
    <t>75.9 (74.5, 77.3)</t>
  </si>
  <si>
    <t>68.4 (67.3, 69.6)</t>
  </si>
  <si>
    <t>81.1 (79.4, 82.6)</t>
  </si>
  <si>
    <t>51.6 (49.6, 53.6)</t>
  </si>
  <si>
    <t>57.0 (54.9, 59.2)</t>
  </si>
  <si>
    <t>76.3 (74.6, 78.0)</t>
  </si>
  <si>
    <t>71.3 (69.2, 73.2)</t>
  </si>
  <si>
    <t>67.1 (64.6, 69.5)</t>
  </si>
  <si>
    <t>67.2 (65.3, 69.0)</t>
  </si>
  <si>
    <t>77.2 (75.7, 78.5)</t>
  </si>
  <si>
    <t>42.7 (41.2, 44.3)</t>
  </si>
  <si>
    <t>46.2 (44.5, 47.9)</t>
  </si>
  <si>
    <t>73.2 (71.7, 74.6)</t>
  </si>
  <si>
    <t>71.7 (70.0, 73.2)</t>
  </si>
  <si>
    <t>72.6 (70.8, 74.4)</t>
  </si>
  <si>
    <t>64.0 (62.5, 65.5)</t>
  </si>
  <si>
    <t>77.8 (77.6, 78.0)</t>
  </si>
  <si>
    <t>41.4 (41.2, 41.6)</t>
  </si>
  <si>
    <t>46.4 (46.2, 46.7)</t>
  </si>
  <si>
    <t>77.3 (77.1, 77.5)</t>
  </si>
  <si>
    <t>72.9 (72.7, 73.2)</t>
  </si>
  <si>
    <t>72.2 (71.9, 72.4)</t>
  </si>
  <si>
    <t>67.2 (67.0, 67.4)</t>
  </si>
  <si>
    <t>75.9 (74.7, 77.0)</t>
  </si>
  <si>
    <t>40.9 (39.7, 42.2)</t>
  </si>
  <si>
    <t>47.4 (45.8, 49.0)</t>
  </si>
  <si>
    <t>75.5 (74.4, 76.6)</t>
  </si>
  <si>
    <t>64.9 (63.3, 66.4)</t>
  </si>
  <si>
    <t>77.7 (76.2, 79.2)</t>
  </si>
  <si>
    <t>67.6 (66.4, 68.9)</t>
  </si>
  <si>
    <t>86.1 (84.5, 87.5)</t>
  </si>
  <si>
    <t>66.6 (64.5, 68.5)</t>
  </si>
  <si>
    <t>67.3 (65.3, 69.3)</t>
  </si>
  <si>
    <t>86.7 (85.1, 88.0)</t>
  </si>
  <si>
    <t>85.5 (83.8, 87.0)</t>
  </si>
  <si>
    <t>89.9 (88.3, 91.3)</t>
  </si>
  <si>
    <t>83.1 (81.4, 84.6)</t>
  </si>
  <si>
    <t>83.2 (82.3, 83.9)</t>
  </si>
  <si>
    <t>56.4 (55.4, 57.3)</t>
  </si>
  <si>
    <t>60.7 (59.7, 61.8)</t>
  </si>
  <si>
    <t>79.8 (79.0, 80.6)</t>
  </si>
  <si>
    <t>75.0 (74.0, 76.0)</t>
  </si>
  <si>
    <t>74.9 (73.8, 75.9)</t>
  </si>
  <si>
    <t>73.7 (72.8, 74.5)</t>
  </si>
  <si>
    <t>74.0 (72.0, 75.8)</t>
  </si>
  <si>
    <t>42.9 (40.9, 45.0)</t>
  </si>
  <si>
    <t>53.7 (51.1, 56.2)</t>
  </si>
  <si>
    <t>70.4 (68.4, 72.3)</t>
  </si>
  <si>
    <t>69.2 (67.0, 71.3)</t>
  </si>
  <si>
    <t>71.3 (68.8, 73.7)</t>
  </si>
  <si>
    <t>63.7 (61.6, 65.6)</t>
  </si>
  <si>
    <t>77.3 (76.5, 78.0)</t>
  </si>
  <si>
    <t>34.1 (33.2, 34.9)</t>
  </si>
  <si>
    <t>52.3 (50.9, 53.6)</t>
  </si>
  <si>
    <t>76.2 (75.0, 77.3)</t>
  </si>
  <si>
    <t>77.3 (76.6, 78.1)</t>
  </si>
  <si>
    <t>80.4 (79.5, 81.3)</t>
  </si>
  <si>
    <t>45.8 (44.7, 47.0)</t>
  </si>
  <si>
    <t>58.1 (56.7, 59.4)</t>
  </si>
  <si>
    <t>82.5 (81.6, 83.4)</t>
  </si>
  <si>
    <t>76.3 (75.2, 77.4)</t>
  </si>
  <si>
    <t>84.9 (83.8, 85.9)</t>
  </si>
  <si>
    <t>75.3 (74.3, 76.2)</t>
  </si>
  <si>
    <t>53.9 (53.0, 54.8)</t>
  </si>
  <si>
    <t>81.8 (81.3, 82.4)</t>
  </si>
  <si>
    <t>79.7 (79.0, 80.3)</t>
  </si>
  <si>
    <t>83.1 (82.3, 83.8)</t>
  </si>
  <si>
    <t>75.6 (75.0, 76.2)</t>
  </si>
  <si>
    <t>52.0 (51.1, 53.0)</t>
  </si>
  <si>
    <t>66.7 (64.9, 68.3)</t>
  </si>
  <si>
    <t>83.3 (82.5, 84.0)</t>
  </si>
  <si>
    <t>87.8 (86.9, 88.5)</t>
  </si>
  <si>
    <t>77.3 (76.5, 78.1)</t>
  </si>
  <si>
    <t>81.5 (80.3, 82.7)</t>
  </si>
  <si>
    <t>56.0 (54.6, 57.4)</t>
  </si>
  <si>
    <t>59.0 (57.6, 60.5)</t>
  </si>
  <si>
    <t>79.0 (77.8, 80.1)</t>
  </si>
  <si>
    <t>75.1 (73.7, 76.5)</t>
  </si>
  <si>
    <t>71.2 (69.7, 72.7)</t>
  </si>
  <si>
    <t>71.1 (69.8, 72.4)</t>
  </si>
  <si>
    <t>78.7 (77.8, 79.6)</t>
  </si>
  <si>
    <t>41.9 (40.8, 42.9)</t>
  </si>
  <si>
    <t>54.8 (53.6, 56.1)</t>
  </si>
  <si>
    <t>77.3 (76.4, 78.1)</t>
  </si>
  <si>
    <t>74.6 (73.5, 75.7)</t>
  </si>
  <si>
    <t>80.4 (79.2, 81.6)</t>
  </si>
  <si>
    <t>71.3 (70.3, 72.2)</t>
  </si>
  <si>
    <t>82.7 (81.8, 83.5)</t>
  </si>
  <si>
    <t>45.5 (44.4, 46.6)</t>
  </si>
  <si>
    <t>59.3 (58.0, 60.6)</t>
  </si>
  <si>
    <t>83.4 (82.6, 84.2)</t>
  </si>
  <si>
    <t>80.3 (79.2, 81.3)</t>
  </si>
  <si>
    <t>80.6 (79.4, 81.7)</t>
  </si>
  <si>
    <t>78.2 (77.2, 79.0)</t>
  </si>
  <si>
    <t>76.1 (74.7, 77.4)</t>
  </si>
  <si>
    <t>34.8 (33.4, 36.3)</t>
  </si>
  <si>
    <t>52.9 (50.8, 55.0)</t>
  </si>
  <si>
    <t>78.3 (76.9, 79.5)</t>
  </si>
  <si>
    <t>78.0 (76.5, 79.4)</t>
  </si>
  <si>
    <t>78.4 (76.4, 80.3)</t>
  </si>
  <si>
    <t>71.5 (70.1, 72.9)</t>
  </si>
  <si>
    <t>79.3 (78.4, 80.1)</t>
  </si>
  <si>
    <t>49.3 (48.3, 50.4)</t>
  </si>
  <si>
    <t>52.0 (50.9, 53.1)</t>
  </si>
  <si>
    <t>77.2 (76.2, 78.1)</t>
  </si>
  <si>
    <t>74.2 (73.1, 75.3)</t>
  </si>
  <si>
    <t>79.1 (78.0, 80.1)</t>
  </si>
  <si>
    <t>69.4 (68.4, 70.3)</t>
  </si>
  <si>
    <t>78.7 (78.0, 79.4)</t>
  </si>
  <si>
    <t>47.1 (46.3, 48.0)</t>
  </si>
  <si>
    <t>50.7 (49.8, 51.6)</t>
  </si>
  <si>
    <t>70.4 (69.5, 71.3)</t>
  </si>
  <si>
    <t>78.0 (77.1, 78.8)</t>
  </si>
  <si>
    <t>68.4 (67.6, 69.1)</t>
  </si>
  <si>
    <t>76.7 (76.2, 77.1)</t>
  </si>
  <si>
    <t>41.2 (40.7, 41.8)</t>
  </si>
  <si>
    <t>44.3 (43.7, 44.9)</t>
  </si>
  <si>
    <t>72.5 (71.9, 73.1)</t>
  </si>
  <si>
    <t>77.2 (76.6, 77.8)</t>
  </si>
  <si>
    <t>67.3 (66.8, 67.9)</t>
  </si>
  <si>
    <t>84.6 (83.4, 85.6)</t>
  </si>
  <si>
    <t>61.0 (59.6, 62.4)</t>
  </si>
  <si>
    <t>66.2 (64.7, 67.7)</t>
  </si>
  <si>
    <t>85.5 (84.4, 86.5)</t>
  </si>
  <si>
    <t>81.5 (80.1, 82.7)</t>
  </si>
  <si>
    <t>86.8 (85.6, 87.9)</t>
  </si>
  <si>
    <t>76.6 (75.3, 77.8)</t>
  </si>
  <si>
    <t>43.7 (42.7, 44.7)</t>
  </si>
  <si>
    <t>56.7 (55.4, 58.0)</t>
  </si>
  <si>
    <t>76.6 (75.5, 77.6)</t>
  </si>
  <si>
    <t>84.8 (83.8, 85.8)</t>
  </si>
  <si>
    <t>74.1 (73.1, 74.9)</t>
  </si>
  <si>
    <t>47.8 (47.1, 48.6)</t>
  </si>
  <si>
    <t>52.4 (51.6, 53.2)</t>
  </si>
  <si>
    <t>70.5 (69.7, 71.2)</t>
  </si>
  <si>
    <t>74.1 (73.2, 74.9)</t>
  </si>
  <si>
    <t>68.7 (68.0, 69.4)</t>
  </si>
  <si>
    <t>80.2 (78.8, 81.5)</t>
  </si>
  <si>
    <t>28.5 (27.1, 30.0)</t>
  </si>
  <si>
    <t>50.4 (47.6, 53.1)</t>
  </si>
  <si>
    <t>82.5 (81.2, 83.7)</t>
  </si>
  <si>
    <t>80.0 (78.5, 81.3)</t>
  </si>
  <si>
    <t>73.1 (70.6, 75.4)</t>
  </si>
  <si>
    <t>77.7 (76.3, 79.0)</t>
  </si>
  <si>
    <t>81.7 (80.9, 82.6)</t>
  </si>
  <si>
    <t>52.3 (51.2, 53.3)</t>
  </si>
  <si>
    <t>59.2 (58.0, 60.4)</t>
  </si>
  <si>
    <t>77.8 (76.6, 79.0)</t>
  </si>
  <si>
    <t>74.9 (74.0, 75.8)</t>
  </si>
  <si>
    <t>76.0 (74.9, 77.1)</t>
  </si>
  <si>
    <t>47.6 (46.4, 48.8)</t>
  </si>
  <si>
    <t>47.7 (46.5, 49.0)</t>
  </si>
  <si>
    <t>77.3 (76.2, 78.3)</t>
  </si>
  <si>
    <t>71.7 (70.4, 72.9)</t>
  </si>
  <si>
    <t>68.5 (67.4, 69.7)</t>
  </si>
  <si>
    <t>50.8 (49.7, 51.9)</t>
  </si>
  <si>
    <t>51.1 (50.0, 52.2)</t>
  </si>
  <si>
    <t>75.1 (74.1, 76.1)</t>
  </si>
  <si>
    <t>74.0 (72.9, 75.1)</t>
  </si>
  <si>
    <t>79.3 (78.3, 80.3)</t>
  </si>
  <si>
    <t>68.2 (67.1, 69.2)</t>
  </si>
  <si>
    <t>79.3 (78.9, 79.7)</t>
  </si>
  <si>
    <t>48.7 (48.3, 49.2)</t>
  </si>
  <si>
    <t>50.3 (49.8, 50.8)</t>
  </si>
  <si>
    <t>78.2 (77.8, 78.5)</t>
  </si>
  <si>
    <t>67.5 (67.0, 68.0)</t>
  </si>
  <si>
    <t>67.4 (67.0, 67.9)</t>
  </si>
  <si>
    <t>85.9 (84.4, 87.3)</t>
  </si>
  <si>
    <t>59.0 (57.0, 60.9)</t>
  </si>
  <si>
    <t>59.2 (55.4, 62.8)</t>
  </si>
  <si>
    <t>84.0 (82.4, 85.4)</t>
  </si>
  <si>
    <t>77.8 (75.7, 79.7)</t>
  </si>
  <si>
    <t>73.2 (70.9, 75.4)</t>
  </si>
  <si>
    <t>78.7 (76.9, 80.2)</t>
  </si>
  <si>
    <t>50.7 (49.9, 51.6)</t>
  </si>
  <si>
    <t>53.2 (52.3, 54.1)</t>
  </si>
  <si>
    <t>70.6 (69.7, 71.5)</t>
  </si>
  <si>
    <t>70.2 (69.4, 71.0)</t>
  </si>
  <si>
    <t>81.5 (80.4, 82.4)</t>
  </si>
  <si>
    <t>54.5 (53.2, 55.7)</t>
  </si>
  <si>
    <t>59.7 (58.3, 61.0)</t>
  </si>
  <si>
    <t>79.5 (78.5, 80.5)</t>
  </si>
  <si>
    <t>78.5 (77.3, 79.6)</t>
  </si>
  <si>
    <t>84.3 (83.2, 85.3)</t>
  </si>
  <si>
    <t>71.2 (70.0, 72.3)</t>
  </si>
  <si>
    <t>79.5 (78.9, 80.2)</t>
  </si>
  <si>
    <t>49.3 (48.5, 50.1)</t>
  </si>
  <si>
    <t>56.7 (55.7, 57.8)</t>
  </si>
  <si>
    <t>75.7 (75.0, 76.4)</t>
  </si>
  <si>
    <t>64.7 (63.8, 65.5)</t>
  </si>
  <si>
    <t>75.8 (75.0, 76.5)</t>
  </si>
  <si>
    <t>66.9 (66.1, 67.6)</t>
  </si>
  <si>
    <t>80.6 (79.5, 81.6)</t>
  </si>
  <si>
    <t>63.7 (62.4, 65.0)</t>
  </si>
  <si>
    <t>64.0 (62.7, 65.2)</t>
  </si>
  <si>
    <t>75.8 (74.6, 76.9)</t>
  </si>
  <si>
    <t>73.3 (72.0, 74.6)</t>
  </si>
  <si>
    <t>68.1 (66.8, 69.3)</t>
  </si>
  <si>
    <t>83.5 (82.7, 84.2)</t>
  </si>
  <si>
    <t>60.7 (59.8, 61.5)</t>
  </si>
  <si>
    <t>63.7 (62.7, 64.5)</t>
  </si>
  <si>
    <t>81.3 (80.5, 82.0)</t>
  </si>
  <si>
    <t>76.6 (75.8, 77.4)</t>
  </si>
  <si>
    <t>72.4 (71.4, 73.4)</t>
  </si>
  <si>
    <t>74.9 (74.1, 75.7)</t>
  </si>
  <si>
    <t>81.0 (79.8, 82.2)</t>
  </si>
  <si>
    <t>58.2 (56.7, 59.7)</t>
  </si>
  <si>
    <t>59.6 (58.1, 61.1)</t>
  </si>
  <si>
    <t>77.2 (75.7, 78.6)</t>
  </si>
  <si>
    <t>79.8 (78.3, 81.1)</t>
  </si>
  <si>
    <t>73.8 (72.4, 75.0)</t>
  </si>
  <si>
    <t>85.4 (83.4, 87.1)</t>
  </si>
  <si>
    <t>44.7 (42.1, 47.2)</t>
  </si>
  <si>
    <t>47.4 (44.7, 50.2)</t>
  </si>
  <si>
    <t>91.6 (90.0, 92.9)</t>
  </si>
  <si>
    <t>91.7 (89.9, 93.1)</t>
  </si>
  <si>
    <t>89.6 (86.5, 91.8)</t>
  </si>
  <si>
    <t>89.3 (87.5, 90.7)</t>
  </si>
  <si>
    <t>77.0 (75.7, 78.1)</t>
  </si>
  <si>
    <t>19.8 (18.7, 21.0)</t>
  </si>
  <si>
    <t>60.2 (55.4, 64.8)</t>
  </si>
  <si>
    <t>86.2 (85.2, 87.1)</t>
  </si>
  <si>
    <t>83.4 (81.9, 84.7)</t>
  </si>
  <si>
    <t>85.5 (82.8, 87.8)</t>
  </si>
  <si>
    <t>82.1 (81.0, 83.1)</t>
  </si>
  <si>
    <t>74.2 (73.6, 74.8)</t>
  </si>
  <si>
    <t>42.9 (42.1, 43.6)</t>
  </si>
  <si>
    <t>76.4 (75.8, 76.9)</t>
  </si>
  <si>
    <t>68.3 (67.6, 69.1)</t>
  </si>
  <si>
    <t>68.1 (67.4, 68.7)</t>
  </si>
  <si>
    <t>36.9 (35.6, 38.2)</t>
  </si>
  <si>
    <t>57.8 (55.8, 59.7)</t>
  </si>
  <si>
    <t>80.6 (79.5, 81.7)</t>
  </si>
  <si>
    <t>76.5 (75.0, 77.9)</t>
  </si>
  <si>
    <t>81.1 (79.4, 82.8)</t>
  </si>
  <si>
    <t>76.8 (75.7, 78.0)</t>
  </si>
  <si>
    <t>78.3 (77.1, 79.5)</t>
  </si>
  <si>
    <t>30.1 (28.8, 31.4)</t>
  </si>
  <si>
    <t>56.3 (53.9, 58.6)</t>
  </si>
  <si>
    <t>81.3 (80.1, 82.3)</t>
  </si>
  <si>
    <t>80.6 (79.2, 81.9)</t>
  </si>
  <si>
    <t>84.1 (82.2, 85.8)</t>
  </si>
  <si>
    <t>78.4 (77.2, 79.5)</t>
  </si>
  <si>
    <t>72.5 (71.4, 73.5)</t>
  </si>
  <si>
    <t>38.3 (37.2, 39.5)</t>
  </si>
  <si>
    <t>49.6 (48.2, 51.0)</t>
  </si>
  <si>
    <t>72.9 (71.9, 74.0)</t>
  </si>
  <si>
    <t>69.0 (67.5, 70.5)</t>
  </si>
  <si>
    <t>65.2 (64.1, 66.3)</t>
  </si>
  <si>
    <t>80.0 (79.1, 80.8)</t>
  </si>
  <si>
    <t>57.6 (56.5, 58.6)</t>
  </si>
  <si>
    <t>58.8 (57.8, 59.9)</t>
  </si>
  <si>
    <t>72.7 (71.6, 73.7)</t>
  </si>
  <si>
    <t>71.5 (70.6, 72.5)</t>
  </si>
  <si>
    <t>81.2 (79.4, 82.7)</t>
  </si>
  <si>
    <t>58.2 (56.3, 60.2)</t>
  </si>
  <si>
    <t>60.4 (58.4, 62.4)</t>
  </si>
  <si>
    <t>79.7 (77.9, 81.2)</t>
  </si>
  <si>
    <t>73.6 (71.5, 75.6)</t>
  </si>
  <si>
    <t>73.0 (71.2, 74.7)</t>
  </si>
  <si>
    <t>81.8 (80.9, 82.5)</t>
  </si>
  <si>
    <t>52.6 (51.6, 53.6)</t>
  </si>
  <si>
    <t>56.9 (55.7, 58.0)</t>
  </si>
  <si>
    <t>80.3 (79.3, 81.1)</t>
  </si>
  <si>
    <t>80.5 (79.5, 81.5)</t>
  </si>
  <si>
    <t>70.0 (69.1, 70.9)</t>
  </si>
  <si>
    <t>81.3 (80.2, 82.3)</t>
  </si>
  <si>
    <t>59.7 (58.4, 61.0)</t>
  </si>
  <si>
    <t>63.8 (62.4, 65.1)</t>
  </si>
  <si>
    <t>77.1 (75.9, 78.1)</t>
  </si>
  <si>
    <t>73.9 (72.5, 75.1)</t>
  </si>
  <si>
    <t>72.4 (71.0, 73.8)</t>
  </si>
  <si>
    <t>70.1 (68.9, 71.3)</t>
  </si>
  <si>
    <t>78.9 (78.0, 79.9)</t>
  </si>
  <si>
    <t>49.3 (48.2, 50.4)</t>
  </si>
  <si>
    <t>53.7 (52.6, 54.9)</t>
  </si>
  <si>
    <t>75.4 (74.4, 76.3)</t>
  </si>
  <si>
    <t>73.5 (72.3, 74.5)</t>
  </si>
  <si>
    <t>68.3 (67.3, 69.3)</t>
  </si>
  <si>
    <t>79.2 (79.1, 79.3)</t>
  </si>
  <si>
    <t>47.0 (46.9, 47.2)</t>
  </si>
  <si>
    <t>53.5 (53.3, 53.7)</t>
  </si>
  <si>
    <t>78.7 (78.6, 78.9)</t>
  </si>
  <si>
    <t>73.5 (73.4, 73.7)</t>
  </si>
  <si>
    <t>78.1 (78.0, 78.3)</t>
  </si>
  <si>
    <t>71.1 (70.9, 71.2)</t>
  </si>
  <si>
    <t>76.3 (74.6, 77.8)</t>
  </si>
  <si>
    <t>43.1 (41.4, 44.9)</t>
  </si>
  <si>
    <t>48.7 (46.6, 50.9)</t>
  </si>
  <si>
    <t>73.7 (72.0, 75.2)</t>
  </si>
  <si>
    <t>60.2 (57.9, 62.4)</t>
  </si>
  <si>
    <t>77.8 (75.8, 79.6)</t>
  </si>
  <si>
    <t>66.6 (64.9, 68.2)</t>
  </si>
  <si>
    <t>86.4 (84.0, 88.3)</t>
  </si>
  <si>
    <t>70.8 (67.9, 73.4)</t>
  </si>
  <si>
    <t>86.9 (84.6, 88.7)</t>
  </si>
  <si>
    <t>87.8 (85.3, 89.8)</t>
  </si>
  <si>
    <t>92.4 (90.4, 93.9)</t>
  </si>
  <si>
    <t>85.2 (82.8, 87.1)</t>
  </si>
  <si>
    <t>83.6 (82.4, 84.7)</t>
  </si>
  <si>
    <t>58.5 (57.0, 59.9)</t>
  </si>
  <si>
    <t>62.6 (61.1, 64.1)</t>
  </si>
  <si>
    <t>79.8 (78.6, 81.0)</t>
  </si>
  <si>
    <t>76.7 (75.2, 78.0)</t>
  </si>
  <si>
    <t>78.0 (76.6, 79.3)</t>
  </si>
  <si>
    <t>75.8 (74.6, 77.0)</t>
  </si>
  <si>
    <t>77.6 (74.7, 80.1)</t>
  </si>
  <si>
    <t>47.6 (44.5, 50.7)</t>
  </si>
  <si>
    <t>61.3 (57.3, 65.1)</t>
  </si>
  <si>
    <t>75.7 (72.8, 78.2)</t>
  </si>
  <si>
    <t>70.6 (67.2, 73.7)</t>
  </si>
  <si>
    <t>75.1 (71.3, 78.4)</t>
  </si>
  <si>
    <t>67.8 (64.8, 70.6)</t>
  </si>
  <si>
    <t>77.2 (76.1, 78.3)</t>
  </si>
  <si>
    <t>36.9 (35.7, 38.1)</t>
  </si>
  <si>
    <t>55.3 (53.6, 57.0)</t>
  </si>
  <si>
    <t>82.1 (81.2, 83.0)</t>
  </si>
  <si>
    <t>79.0 (77.8, 80.2)</t>
  </si>
  <si>
    <t>78.2 (76.8, 79.6)</t>
  </si>
  <si>
    <t>78.0 (77.0, 79.0)</t>
  </si>
  <si>
    <t>82.2 (80.7, 83.6)</t>
  </si>
  <si>
    <t>54.3 (52.5, 56.1)</t>
  </si>
  <si>
    <t>67.1 (65.1, 68.9)</t>
  </si>
  <si>
    <t>84.0 (82.6, 85.3)</t>
  </si>
  <si>
    <t>77.8 (75.9, 79.5)</t>
  </si>
  <si>
    <t>90.8 (89.4, 92.0)</t>
  </si>
  <si>
    <t>79.0 (77.5, 80.4)</t>
  </si>
  <si>
    <t>83.0 (82.1, 83.9)</t>
  </si>
  <si>
    <t>49.0 (47.9, 50.2)</t>
  </si>
  <si>
    <t>64.9 (63.4, 66.3)</t>
  </si>
  <si>
    <t>84.0 (83.1, 84.8)</t>
  </si>
  <si>
    <t>80.8 (79.7, 81.8)</t>
  </si>
  <si>
    <t>91.9 (91.0, 92.7)</t>
  </si>
  <si>
    <t>79.9 (79.0, 80.8)</t>
  </si>
  <si>
    <t>81.9 (80.6, 83.1)</t>
  </si>
  <si>
    <t>51.8 (50.2, 53.3)</t>
  </si>
  <si>
    <t>66.8 (65.0, 68.4)</t>
  </si>
  <si>
    <t>82.1 (80.9, 83.3)</t>
  </si>
  <si>
    <t>78.7 (77.1, 80.1)</t>
  </si>
  <si>
    <t>88.9 (87.6, 90.0)</t>
  </si>
  <si>
    <t>78.9 (77.6, 80.1)</t>
  </si>
  <si>
    <t>82.2 (79.3, 84.6)</t>
  </si>
  <si>
    <t>56.0 (52.7, 59.2)</t>
  </si>
  <si>
    <t>64.1 (60.5, 67.4)</t>
  </si>
  <si>
    <t>83.9 (81.1, 86.1)</t>
  </si>
  <si>
    <t>79.6 (76.2, 82.5)</t>
  </si>
  <si>
    <t>86.1 (83.0, 88.6)</t>
  </si>
  <si>
    <t>81.0 (78.2, 83.4)</t>
  </si>
  <si>
    <t>78.3 (76.9, 79.6)</t>
  </si>
  <si>
    <t>45.0 (43.4, 46.6)</t>
  </si>
  <si>
    <t>61.2 (59.2, 63.1)</t>
  </si>
  <si>
    <t>75.7 (74.3, 77.0)</t>
  </si>
  <si>
    <t>69.9 (68.1, 71.6)</t>
  </si>
  <si>
    <t>82.2 (80.4, 83.7)</t>
  </si>
  <si>
    <t>70.9 (69.5, 72.3)</t>
  </si>
  <si>
    <t>84.0 (82.7, 85.2)</t>
  </si>
  <si>
    <t>53.2 (51.5, 54.9)</t>
  </si>
  <si>
    <t>69.3 (67.3, 71.2)</t>
  </si>
  <si>
    <t>85.0 (83.7, 86.2)</t>
  </si>
  <si>
    <t>80.7 (79.1, 82.2)</t>
  </si>
  <si>
    <t>85.7 (84.0, 87.2)</t>
  </si>
  <si>
    <t>82.5 (81.1, 83.7)</t>
  </si>
  <si>
    <t>71.8 (69.3, 74.0)</t>
  </si>
  <si>
    <t>37.3 (34.9, 39.9)</t>
  </si>
  <si>
    <t>62.1 (58.2, 65.7)</t>
  </si>
  <si>
    <t>76.4 (74.1, 78.5)</t>
  </si>
  <si>
    <t>76.1 (73.4, 78.6)</t>
  </si>
  <si>
    <t>80.6 (77.2, 83.6)</t>
  </si>
  <si>
    <t>70.0 (67.5, 72.3)</t>
  </si>
  <si>
    <t>80.5 (79.2, 81.7)</t>
  </si>
  <si>
    <t>55.3 (53.8, 56.8)</t>
  </si>
  <si>
    <t>58.4 (56.8, 59.9)</t>
  </si>
  <si>
    <t>78.4 (77.1, 79.6)</t>
  </si>
  <si>
    <t>76.9 (75.4, 78.4)</t>
  </si>
  <si>
    <t>85.9 (84.6, 87.0)</t>
  </si>
  <si>
    <t>73.0 (71.6, 74.3)</t>
  </si>
  <si>
    <t>80.9 (79.8, 81.9)</t>
  </si>
  <si>
    <t>55.0 (53.8, 56.3)</t>
  </si>
  <si>
    <t>80.4 (79.3, 81.4)</t>
  </si>
  <si>
    <t>72.4 (71.0, 73.7)</t>
  </si>
  <si>
    <t>84.4 (83.3, 85.3)</t>
  </si>
  <si>
    <t>73.8 (72.7, 74.9)</t>
  </si>
  <si>
    <t>51.9 (51.1, 52.7)</t>
  </si>
  <si>
    <t>56.1 (55.3, 57.0)</t>
  </si>
  <si>
    <t>76.6 (75.8, 77.3)</t>
  </si>
  <si>
    <t>87.6 (87.0, 88.2)</t>
  </si>
  <si>
    <t>74.7 (74.0, 75.4)</t>
  </si>
  <si>
    <t>84.5 (82.7, 85.9)</t>
  </si>
  <si>
    <t>63.4 (61.3, 65.4)</t>
  </si>
  <si>
    <t>67.9 (65.8, 70.0)</t>
  </si>
  <si>
    <t>85.6 (83.9, 87.0)</t>
  </si>
  <si>
    <t>81.3 (79.3, 83.0)</t>
  </si>
  <si>
    <t>89.0 (87.3, 90.3)</t>
  </si>
  <si>
    <t>79.5 (77.7, 81.1)</t>
  </si>
  <si>
    <t>82.2 (80.6, 83.7)</t>
  </si>
  <si>
    <t>49.6 (47.7, 51.6)</t>
  </si>
  <si>
    <t>65.0 (62.6, 67.2)</t>
  </si>
  <si>
    <t>76.9 (74.7, 78.8)</t>
  </si>
  <si>
    <t>88.2 (86.5, 89.7)</t>
  </si>
  <si>
    <t>80.0 (78.4, 81.5)</t>
  </si>
  <si>
    <t>81.6 (80.7, 82.5)</t>
  </si>
  <si>
    <t>59.0 (57.9, 60.1)</t>
  </si>
  <si>
    <t>63.4 (62.3, 64.6)</t>
  </si>
  <si>
    <t>79.6 (78.7, 80.6)</t>
  </si>
  <si>
    <t>72.7 (71.5, 73.9)</t>
  </si>
  <si>
    <t>84.6 (83.6, 85.5)</t>
  </si>
  <si>
    <t>75.8 (74.8, 76.8)</t>
  </si>
  <si>
    <t>79.9 (77.7, 81.9)</t>
  </si>
  <si>
    <t>35.1 (32.8, 37.5)</t>
  </si>
  <si>
    <t>56.5 (52.7, 60.3)</t>
  </si>
  <si>
    <t>82.6 (80.5, 84.4)</t>
  </si>
  <si>
    <t>80.5 (78.1, 82.5)</t>
  </si>
  <si>
    <t>74.8 (71.5, 77.8)</t>
  </si>
  <si>
    <t>76.9 (74.6, 78.9)</t>
  </si>
  <si>
    <t>57.7 (56.2, 59.2)</t>
  </si>
  <si>
    <t>66.0 (64.4, 67.7)</t>
  </si>
  <si>
    <t>83.0 (81.8, 84.1)</t>
  </si>
  <si>
    <t>83.8 (82.3, 85.2)</t>
  </si>
  <si>
    <t>78.1 (76.8, 79.4)</t>
  </si>
  <si>
    <t>78.2 (76.6, 79.6)</t>
  </si>
  <si>
    <t>53.3 (51.5, 55.0)</t>
  </si>
  <si>
    <t>53.5 (51.7, 55.2)</t>
  </si>
  <si>
    <t>72.1 (70.3, 73.8)</t>
  </si>
  <si>
    <t>85.3 (83.9, 86.6)</t>
  </si>
  <si>
    <t>72.7 (71.1, 74.2)</t>
  </si>
  <si>
    <t>54.4 (52.8, 56.0)</t>
  </si>
  <si>
    <t>54.7 (53.1, 56.4)</t>
  </si>
  <si>
    <t>77.9 (76.4, 79.2)</t>
  </si>
  <si>
    <t>71.8 (70.0, 73.5)</t>
  </si>
  <si>
    <t>83.0 (81.6, 84.3)</t>
  </si>
  <si>
    <t>73.8 (72.3, 75.1)</t>
  </si>
  <si>
    <t>82.9 (82.3, 83.4)</t>
  </si>
  <si>
    <t>59.6 (58.9, 60.2)</t>
  </si>
  <si>
    <t>61.3 (60.6, 61.9)</t>
  </si>
  <si>
    <t>82.3 (81.8, 82.8)</t>
  </si>
  <si>
    <t>69.1 (68.3, 69.8)</t>
  </si>
  <si>
    <t>83.7 (83.1, 84.2)</t>
  </si>
  <si>
    <t>84.7 (81.7, 87.2)</t>
  </si>
  <si>
    <t>55.9 (52.2, 59.4)</t>
  </si>
  <si>
    <t>87.4 (84.6, 89.6)</t>
  </si>
  <si>
    <t>75.1 (71.1, 78.6)</t>
  </si>
  <si>
    <t>77.7 (73.7, 81.1)</t>
  </si>
  <si>
    <t>81.7 (78.6, 84.3)</t>
  </si>
  <si>
    <t>59.0 (57.9, 60.2)</t>
  </si>
  <si>
    <t>62.0 (60.8, 63.2)</t>
  </si>
  <si>
    <t>72.2 (71.0, 73.5)</t>
  </si>
  <si>
    <t>83.1 (82.1, 84.1)</t>
  </si>
  <si>
    <t>75.5 (74.5, 76.5)</t>
  </si>
  <si>
    <t>82.9 (81.3, 84.4)</t>
  </si>
  <si>
    <t>59.7 (57.7, 61.7)</t>
  </si>
  <si>
    <t>66.7 (64.6, 68.7)</t>
  </si>
  <si>
    <t>81.6 (79.9, 83.1)</t>
  </si>
  <si>
    <t>79.0 (77.1, 80.9)</t>
  </si>
  <si>
    <t>88.5 (86.9, 89.9)</t>
  </si>
  <si>
    <t>75.5 (73.7, 77.2)</t>
  </si>
  <si>
    <t>81.9 (81.0, 82.7)</t>
  </si>
  <si>
    <t>58.0 (56.9, 59.1)</t>
  </si>
  <si>
    <t>78.6 (77.7, 79.5)</t>
  </si>
  <si>
    <t>67.3 (66.1, 68.4)</t>
  </si>
  <si>
    <t>81.7 (80.8, 82.6)</t>
  </si>
  <si>
    <t>73.4 (72.4, 74.3)</t>
  </si>
  <si>
    <t>80.4 (78.8, 81.8)</t>
  </si>
  <si>
    <t>70.3 (68.6, 71.9)</t>
  </si>
  <si>
    <t>70.5 (68.8, 72.2)</t>
  </si>
  <si>
    <t>75.8 (74.2, 77.3)</t>
  </si>
  <si>
    <t>72.5 (70.6, 74.4)</t>
  </si>
  <si>
    <t>79.6 (78.0, 81.1)</t>
  </si>
  <si>
    <t>71.1 (69.4, 72.7)</t>
  </si>
  <si>
    <t>86.8 (85.3, 88.2)</t>
  </si>
  <si>
    <t>69.4 (67.5, 71.1)</t>
  </si>
  <si>
    <t>72.4 (70.5, 74.2)</t>
  </si>
  <si>
    <t>83.8 (82.1, 85.2)</t>
  </si>
  <si>
    <t>80.7 (78.8, 82.3)</t>
  </si>
  <si>
    <t>72.0 (69.8, 73.9)</t>
  </si>
  <si>
    <t>79.9 (78.2, 81.4)</t>
  </si>
  <si>
    <t>79.8 (77.9, 81.6)</t>
  </si>
  <si>
    <t>60.7 (58.4, 62.8)</t>
  </si>
  <si>
    <t>62.4 (60.2, 64.6)</t>
  </si>
  <si>
    <t>78.9 (76.9, 80.6)</t>
  </si>
  <si>
    <t>76.2 (73.9, 78.2)</t>
  </si>
  <si>
    <t>82.5 (80.3, 84.3)</t>
  </si>
  <si>
    <t>75.3 (73.3, 77.2)</t>
  </si>
  <si>
    <t>84.0 (80.3, 86.7)</t>
  </si>
  <si>
    <t>49.4 (45.2, 53.7)</t>
  </si>
  <si>
    <t>53.5 (49.0, 58.0)</t>
  </si>
  <si>
    <t>88.6 (85.2, 90.8)</t>
  </si>
  <si>
    <t>87.8 (84.0, 90.4)</t>
  </si>
  <si>
    <t>88.5 (84.1, 91.4)</t>
  </si>
  <si>
    <t>87.6 (84.2, 89.9)</t>
  </si>
  <si>
    <t>75.8 (74.0, 77.4)</t>
  </si>
  <si>
    <t>20.8 (19.3, 22.5)</t>
  </si>
  <si>
    <t>62.7 (55.2, 69.3)</t>
  </si>
  <si>
    <t>87.2 (85.8, 88.5)</t>
  </si>
  <si>
    <t>83.2 (81.1, 85.0)</t>
  </si>
  <si>
    <t>87.4 (84.1, 90.0)</t>
  </si>
  <si>
    <t>83.1 (81.6, 84.5)</t>
  </si>
  <si>
    <t>75.6 (74.7, 76.5)</t>
  </si>
  <si>
    <t>44.8 (43.8, 45.8)</t>
  </si>
  <si>
    <t>49.9 (48.8, 51.0)</t>
  </si>
  <si>
    <t>68.1 (67.0, 69.3)</t>
  </si>
  <si>
    <t>84.2 (83.3, 85.1)</t>
  </si>
  <si>
    <t>72.0 (71.0, 72.9)</t>
  </si>
  <si>
    <t>78.9 (77.2, 80.4)</t>
  </si>
  <si>
    <t>40.4 (38.6, 42.3)</t>
  </si>
  <si>
    <t>62.3 (59.8, 64.8)</t>
  </si>
  <si>
    <t>80.7 (79.1, 82.1)</t>
  </si>
  <si>
    <t>75.9 (73.8, 77.8)</t>
  </si>
  <si>
    <t>80.9 (78.6, 83.0)</t>
  </si>
  <si>
    <t>78.4 (76.8, 79.8)</t>
  </si>
  <si>
    <t>77.7 (75.9, 79.3)</t>
  </si>
  <si>
    <t>31.4 (29.6, 33.4)</t>
  </si>
  <si>
    <t>62.4 (59.0, 65.5)</t>
  </si>
  <si>
    <t>80.5 (78.8, 82.0)</t>
  </si>
  <si>
    <t>79.3 (77.2, 81.2)</t>
  </si>
  <si>
    <t>88.7 (86.4, 90.6)</t>
  </si>
  <si>
    <t>79.2 (77.5, 80.7)</t>
  </si>
  <si>
    <t>72.4 (70.4, 74.2)</t>
  </si>
  <si>
    <t>44.2 (42.3, 46.2)</t>
  </si>
  <si>
    <t>62.4 (59.8, 64.8)</t>
  </si>
  <si>
    <t>68.9 (66.5, 71.1)</t>
  </si>
  <si>
    <t>74.9 (72.3, 77.3)</t>
  </si>
  <si>
    <t>69.6 (67.7, 71.4)</t>
  </si>
  <si>
    <t>63.9 (62.6, 65.2)</t>
  </si>
  <si>
    <t>64.7 (63.4, 65.9)</t>
  </si>
  <si>
    <t>80.8 (79.7, 81.9)</t>
  </si>
  <si>
    <t>73.6 (72.3, 74.9)</t>
  </si>
  <si>
    <t>86.9 (85.9, 87.8)</t>
  </si>
  <si>
    <t>76.5 (75.3, 77.6)</t>
  </si>
  <si>
    <t>81.0 (79.0, 82.8)</t>
  </si>
  <si>
    <t>57.8 (55.5, 60.0)</t>
  </si>
  <si>
    <t>59.6 (57.3, 61.9)</t>
  </si>
  <si>
    <t>77.1 (75.0, 78.9)</t>
  </si>
  <si>
    <t>71.3 (68.8, 73.6)</t>
  </si>
  <si>
    <t>69.3 (66.9, 71.5)</t>
  </si>
  <si>
    <t>71.1 (69.0, 73.1)</t>
  </si>
  <si>
    <t>83.8 (82.5, 85.0)</t>
  </si>
  <si>
    <t>60.5 (58.9, 62.0)</t>
  </si>
  <si>
    <t>64.5 (62.7, 66.2)</t>
  </si>
  <si>
    <t>81.2 (79.8, 82.4)</t>
  </si>
  <si>
    <t>80.4 (78.9, 81.8)</t>
  </si>
  <si>
    <t>85.9 (84.5, 87.0)</t>
  </si>
  <si>
    <t>72.2 (70.7, 73.6)</t>
  </si>
  <si>
    <t>81.5 (80.1, 82.9)</t>
  </si>
  <si>
    <t>66.3 (64.6, 67.9)</t>
  </si>
  <si>
    <t>68.6 (66.9, 70.2)</t>
  </si>
  <si>
    <t>77.6 (76.1, 79.0)</t>
  </si>
  <si>
    <t>75.8 (74.1, 77.3)</t>
  </si>
  <si>
    <t>72.5 (70.9, 74.0)</t>
  </si>
  <si>
    <t>80.7 (79.4, 81.9)</t>
  </si>
  <si>
    <t>55.7 (54.2, 57.2)</t>
  </si>
  <si>
    <t>61.1 (59.5, 62.7)</t>
  </si>
  <si>
    <t>77.6 (76.2, 78.8)</t>
  </si>
  <si>
    <t>87.3 (86.1, 88.4)</t>
  </si>
  <si>
    <t>72.5 (71.1, 73.8)</t>
  </si>
  <si>
    <t>80.8 (80.6, 81.0)</t>
  </si>
  <si>
    <t>53.6 (53.4, 53.9)</t>
  </si>
  <si>
    <t>60.8 (60.6, 61.1)</t>
  </si>
  <si>
    <t>80.4 (80.2, 80.6)</t>
  </si>
  <si>
    <t>74.2 (74.0, 74.5)</t>
  </si>
  <si>
    <t>83.9 (83.7, 84.1)</t>
  </si>
  <si>
    <t>75.6 (75.4, 75.8)</t>
  </si>
  <si>
    <t>-19.4 (-20.4, -18.4)</t>
  </si>
  <si>
    <t>-14.5 (-15.7, -13.3)</t>
  </si>
  <si>
    <t>-14.5 (-16.2, -12.7)</t>
  </si>
  <si>
    <t>-12.8 (-14.4, -11.2)</t>
  </si>
  <si>
    <t>-12.1 (-15.6, -8.5)</t>
  </si>
  <si>
    <t>-12.0 (-14.3, -9.7)</t>
  </si>
  <si>
    <t>-10.9 (-12.8, -9.0)</t>
  </si>
  <si>
    <t>-10.4 (-12.2, -8.5)</t>
  </si>
  <si>
    <t>-10.2 (-12.6, -7.8)</t>
  </si>
  <si>
    <t>-8.9 (-11.6, -6.2)</t>
  </si>
  <si>
    <t>-8.7 (-10.9, -6.4)</t>
  </si>
  <si>
    <t>-8.5 (-10.9, -6.1)</t>
  </si>
  <si>
    <t>-7.6 (-12.4, -2.8)</t>
  </si>
  <si>
    <t>-7.6 (-9.9, -5.3)</t>
  </si>
  <si>
    <t>-7.5 (-9.6, -5.4)</t>
  </si>
  <si>
    <t>-7.2 (-9.9, -4.5)</t>
  </si>
  <si>
    <t>-7.1 (-8.5, -5.6)</t>
  </si>
  <si>
    <t>-7.0 (-8.5, -5.5)</t>
  </si>
  <si>
    <t>-6.8 (-8.9, -4.6)</t>
  </si>
  <si>
    <t>-6.7 (-9.4, -4.0)</t>
  </si>
  <si>
    <t>-6.4 (-8.7, -4.0)</t>
  </si>
  <si>
    <t>-6.3 (-8.5, -4.1)</t>
  </si>
  <si>
    <t>-6.1 (-9.0, -3.2)</t>
  </si>
  <si>
    <t>-5.8 (-8.7, -2.8)</t>
  </si>
  <si>
    <t>-5.3 (-8.2, -2.4)</t>
  </si>
  <si>
    <t>-4.5 (-8.6, -0.3)</t>
  </si>
  <si>
    <t>-4.3 (-6.4, -2.2)</t>
  </si>
  <si>
    <t>-3.8 (-6.0, -1.6)</t>
  </si>
  <si>
    <t>-3.7 (-7.5, 0.0)</t>
  </si>
  <si>
    <t>-3.1 (-5.8, -0.3)</t>
  </si>
  <si>
    <t>-2.9 (-6.0, 0.2)</t>
  </si>
  <si>
    <t>-2.7 (-4.6, -0.8)</t>
  </si>
  <si>
    <t>-2.2 (-4.8, 0.4)</t>
  </si>
  <si>
    <t>-1.6 (-4.3, 1.2)</t>
  </si>
  <si>
    <t>-1.4 (-3.2, 0.4)</t>
  </si>
  <si>
    <t>0.6 (-1.6, 2.9)</t>
  </si>
  <si>
    <t>1.5 (-1.7, 4.8)</t>
  </si>
  <si>
    <t>2.4 (-0.5, 5.3)</t>
  </si>
  <si>
    <t>2.4 (-1.1, 5.8)</t>
  </si>
  <si>
    <t>2.6 (-1.4, 6.7)</t>
  </si>
  <si>
    <t>8.9 (4.4, 13.4)</t>
  </si>
  <si>
    <t>43.0 (41.8, 44.1)</t>
  </si>
  <si>
    <t>47.5 (46.1, 48.9)</t>
  </si>
  <si>
    <t>75.2 (74.2, 76.2)</t>
  </si>
  <si>
    <t>62.2 (60.8, 63.7)</t>
  </si>
  <si>
    <t>78.8 (77.4, 80.0)</t>
  </si>
  <si>
    <t>86.7 (85.4, 87.9)</t>
  </si>
  <si>
    <t>69.4 (67.6, 71.0)</t>
  </si>
  <si>
    <t>69.4 (67.7, 70.9)</t>
  </si>
  <si>
    <t>84.9 (83.6, 86.1)</t>
  </si>
  <si>
    <t>83.9 (82.3, 85.2)</t>
  </si>
  <si>
    <t>89.4 (88.2, 90.5)</t>
  </si>
  <si>
    <t>80.6 (79.2, 82.0)</t>
  </si>
  <si>
    <t>84.0 (83.2, 84.8)</t>
  </si>
  <si>
    <t>58.4 (57.3, 59.5)</t>
  </si>
  <si>
    <t>62.6 (61.5, 63.6)</t>
  </si>
  <si>
    <t>76.5 (75.5, 77.5)</t>
  </si>
  <si>
    <t>77.5 (76.5, 78.5)</t>
  </si>
  <si>
    <t>76.0 (75.1, 76.8)</t>
  </si>
  <si>
    <t>77.9 (76.0, 79.6)</t>
  </si>
  <si>
    <t>46.7 (44.5, 48.9)</t>
  </si>
  <si>
    <t>60.2 (57.4, 62.8)</t>
  </si>
  <si>
    <t>75.3 (73.4, 77.1)</t>
  </si>
  <si>
    <t>71.1 (68.8, 73.2)</t>
  </si>
  <si>
    <t>77.5 (75.1, 79.7)</t>
  </si>
  <si>
    <t>69.4 (67.4, 71.3)</t>
  </si>
  <si>
    <t>76.6 (75.9, 77.2)</t>
  </si>
  <si>
    <t>38.3 (37.6, 39.1)</t>
  </si>
  <si>
    <t>57.8 (56.7, 58.9)</t>
  </si>
  <si>
    <t>81.9 (81.3, 82.5)</t>
  </si>
  <si>
    <t>78.9 (78.2, 79.7)</t>
  </si>
  <si>
    <t>77.5 (76.6, 78.5)</t>
  </si>
  <si>
    <t>81.6 (80.6, 82.5)</t>
  </si>
  <si>
    <t>53.8 (52.6, 55.1)</t>
  </si>
  <si>
    <t>65.3 (64.0, 66.6)</t>
  </si>
  <si>
    <t>82.8 (81.9, 83.7)</t>
  </si>
  <si>
    <t>75.4 (74.1, 76.6)</t>
  </si>
  <si>
    <t>88.5 (87.5, 89.3)</t>
  </si>
  <si>
    <t>77.3 (76.3, 78.3)</t>
  </si>
  <si>
    <t>49.9 (49.0, 50.7)</t>
  </si>
  <si>
    <t>65.1 (64.2, 66.0)</t>
  </si>
  <si>
    <t>80.1 (79.4, 80.7)</t>
  </si>
  <si>
    <t>91.9 (91.4, 92.4)</t>
  </si>
  <si>
    <t>81.2 (80.4, 82.0)</t>
  </si>
  <si>
    <t>51.3 (50.2, 52.4)</t>
  </si>
  <si>
    <t>64.7 (63.5, 65.9)</t>
  </si>
  <si>
    <t>81.8 (81.0, 82.6)</t>
  </si>
  <si>
    <t>78.5 (77.4, 79.5)</t>
  </si>
  <si>
    <t>89.1 (88.2, 89.9)</t>
  </si>
  <si>
    <t>78.4 (77.5, 79.2)</t>
  </si>
  <si>
    <t>84.4 (82.6, 85.9)</t>
  </si>
  <si>
    <t>58.6 (55.9, 61.2)</t>
  </si>
  <si>
    <t>67.5 (65.2, 69.7)</t>
  </si>
  <si>
    <t>86.0 (84.3, 87.4)</t>
  </si>
  <si>
    <t>80.7 (78.5, 82.6)</t>
  </si>
  <si>
    <t>87.1 (85.2, 88.8)</t>
  </si>
  <si>
    <t>80.7 (78.9, 82.3)</t>
  </si>
  <si>
    <t>78.1 (77.2, 79.0)</t>
  </si>
  <si>
    <t>45.4 (44.4, 46.5)</t>
  </si>
  <si>
    <t>62.3 (61.0, 63.5)</t>
  </si>
  <si>
    <t>76.9 (76.0, 77.8)</t>
  </si>
  <si>
    <t>71.2 (70.1, 72.4)</t>
  </si>
  <si>
    <t>82.6 (81.5, 83.7)</t>
  </si>
  <si>
    <t>73.2 (72.3, 74.1)</t>
  </si>
  <si>
    <t>83.8 (82.9, 84.6)</t>
  </si>
  <si>
    <t>51.6 (50.4, 52.7)</t>
  </si>
  <si>
    <t>67.8 (66.5, 69.1)</t>
  </si>
  <si>
    <t>84.9 (84.1, 85.7)</t>
  </si>
  <si>
    <t>85.9 (84.8, 86.9)</t>
  </si>
  <si>
    <t>71.9 (70.2, 73.6)</t>
  </si>
  <si>
    <t>36.2 (34.3, 38.2)</t>
  </si>
  <si>
    <t>59.5 (56.8, 62.1)</t>
  </si>
  <si>
    <t>76.5 (74.8, 78.0)</t>
  </si>
  <si>
    <t>80.4 (78.1, 82.6)</t>
  </si>
  <si>
    <t>70.4 (68.6, 72.0)</t>
  </si>
  <si>
    <t>53.2 (52.2, 54.1)</t>
  </si>
  <si>
    <t>57.3 (56.2, 58.3)</t>
  </si>
  <si>
    <t>79.2 (78.4, 80.0)</t>
  </si>
  <si>
    <t>85.0 (84.2, 85.8)</t>
  </si>
  <si>
    <t>73.6 (72.7, 74.4)</t>
  </si>
  <si>
    <t>53.6 (52.8, 54.5)</t>
  </si>
  <si>
    <t>58.5 (57.6, 59.4)</t>
  </si>
  <si>
    <t>71.2 (70.3, 72.1)</t>
  </si>
  <si>
    <t>84.9 (84.2, 85.6)</t>
  </si>
  <si>
    <t>75.0 (74.2, 75.7)</t>
  </si>
  <si>
    <t>80.9 (80.5, 81.3)</t>
  </si>
  <si>
    <t>52.1 (51.6, 52.7)</t>
  </si>
  <si>
    <t>56.4 (55.8, 56.9)</t>
  </si>
  <si>
    <t>79.9 (79.5, 80.4)</t>
  </si>
  <si>
    <t>75.6 (75.1, 76.1)</t>
  </si>
  <si>
    <t>88.2 (87.8, 88.6)</t>
  </si>
  <si>
    <t>74.7 (74.2, 75.1)</t>
  </si>
  <si>
    <t>84.7 (83.4, 85.8)</t>
  </si>
  <si>
    <t>63.2 (61.6, 64.8)</t>
  </si>
  <si>
    <t>69.4 (67.8, 70.9)</t>
  </si>
  <si>
    <t>85.0 (83.8, 86.1)</t>
  </si>
  <si>
    <t>81.2 (79.8, 82.6)</t>
  </si>
  <si>
    <t>89.1 (87.9, 90.2)</t>
  </si>
  <si>
    <t>79.2 (77.9, 80.4)</t>
  </si>
  <si>
    <t>82.2 (81.2, 83.2)</t>
  </si>
  <si>
    <t>49.5 (48.2, 50.9)</t>
  </si>
  <si>
    <t>64.3 (62.8, 65.8)</t>
  </si>
  <si>
    <t>84.4 (83.4, 85.3)</t>
  </si>
  <si>
    <t>88.8 (87.7, 89.7)</t>
  </si>
  <si>
    <t>80.4 (79.4, 81.4)</t>
  </si>
  <si>
    <t>82.9 (82.3, 83.5)</t>
  </si>
  <si>
    <t>59.7 (58.9, 60.5)</t>
  </si>
  <si>
    <t>63.7 (62.9, 64.5)</t>
  </si>
  <si>
    <t>85.5 (84.8, 86.1)</t>
  </si>
  <si>
    <t>77.0 (76.3, 77.6)</t>
  </si>
  <si>
    <t>36.0 (34.0, 38.1)</t>
  </si>
  <si>
    <t>57.2 (54.2, 60.2)</t>
  </si>
  <si>
    <t>82.9 (81.3, 84.3)</t>
  </si>
  <si>
    <t>82.6 (80.8, 84.1)</t>
  </si>
  <si>
    <t>75.0 (72.5, 77.4)</t>
  </si>
  <si>
    <t>77.2 (75.4, 78.8)</t>
  </si>
  <si>
    <t>56.5 (55.5, 57.5)</t>
  </si>
  <si>
    <t>65.5 (64.4, 66.7)</t>
  </si>
  <si>
    <t>83.1 (82.3, 83.9)</t>
  </si>
  <si>
    <t>84.1 (83.1, 85.1)</t>
  </si>
  <si>
    <t>79.6 (78.6, 80.6)</t>
  </si>
  <si>
    <t>52.6 (51.5, 53.7)</t>
  </si>
  <si>
    <t>52.7 (51.6, 53.9)</t>
  </si>
  <si>
    <t>80.2 (79.2, 81.1)</t>
  </si>
  <si>
    <t>72.6 (71.5, 73.7)</t>
  </si>
  <si>
    <t>84.7 (83.8, 85.6)</t>
  </si>
  <si>
    <t>53.8 (52.7, 55.0)</t>
  </si>
  <si>
    <t>54.1 (53.0, 55.2)</t>
  </si>
  <si>
    <t>78.4 (77.5, 79.3)</t>
  </si>
  <si>
    <t>72.2 (71.0, 73.4)</t>
  </si>
  <si>
    <t>73.9 (72.9, 74.9)</t>
  </si>
  <si>
    <t>83.1 (82.8, 83.5)</t>
  </si>
  <si>
    <t>60.1 (59.7, 60.6)</t>
  </si>
  <si>
    <t>61.8 (61.4, 62.3)</t>
  </si>
  <si>
    <t>82.8 (82.4, 83.1)</t>
  </si>
  <si>
    <t>68.5 (67.9, 69.0)</t>
  </si>
  <si>
    <t>83.4 (83.1, 83.8)</t>
  </si>
  <si>
    <t>77.2 (76.8, 77.5)</t>
  </si>
  <si>
    <t>85.0 (83.0, 86.8)</t>
  </si>
  <si>
    <t>63.0 (60.2, 65.7)</t>
  </si>
  <si>
    <t>66.2 (63.6, 68.7)</t>
  </si>
  <si>
    <t>85.7 (83.7, 87.4)</t>
  </si>
  <si>
    <t>78.7 (76.1, 81.1)</t>
  </si>
  <si>
    <t>76.0 (73.2, 78.6)</t>
  </si>
  <si>
    <t>80.6 (78.4, 82.5)</t>
  </si>
  <si>
    <t>82.0 (81.3, 82.6)</t>
  </si>
  <si>
    <t>58.6 (57.8, 59.4)</t>
  </si>
  <si>
    <t>61.5 (60.7, 62.3)</t>
  </si>
  <si>
    <t>80.0 (79.3, 80.6)</t>
  </si>
  <si>
    <t>72.7 (71.9, 73.5)</t>
  </si>
  <si>
    <t>84.5 (83.9, 85.1)</t>
  </si>
  <si>
    <t>75.9 (75.3, 76.6)</t>
  </si>
  <si>
    <t>82.4 (81.3, 83.5)</t>
  </si>
  <si>
    <t>60.2 (58.7, 61.6)</t>
  </si>
  <si>
    <t>67.0 (65.5, 68.4)</t>
  </si>
  <si>
    <t>81.4 (80.3, 82.5)</t>
  </si>
  <si>
    <t>78.1 (76.7, 79.4)</t>
  </si>
  <si>
    <t>75.2 (74.0, 76.4)</t>
  </si>
  <si>
    <t>81.2 (80.7, 81.8)</t>
  </si>
  <si>
    <t>54.8 (54.1, 55.5)</t>
  </si>
  <si>
    <t>56.8 (56.1, 57.5)</t>
  </si>
  <si>
    <t>78.3 (77.7, 78.8)</t>
  </si>
  <si>
    <t>65.7 (65.0, 66.5)</t>
  </si>
  <si>
    <t>81.6 (81.0, 82.2)</t>
  </si>
  <si>
    <t>72.9 (72.3, 73.5)</t>
  </si>
  <si>
    <t>79.7 (78.6, 80.6)</t>
  </si>
  <si>
    <t>68.6 (67.4, 69.7)</t>
  </si>
  <si>
    <t>75.3 (74.2, 76.4)</t>
  </si>
  <si>
    <t>71.7 (70.4, 73.0)</t>
  </si>
  <si>
    <t>78.6 (77.5, 79.7)</t>
  </si>
  <si>
    <t>70.2 (69.1, 71.3)</t>
  </si>
  <si>
    <t>85.5 (84.3, 86.5)</t>
  </si>
  <si>
    <t>66.7 (64.9, 68.5)</t>
  </si>
  <si>
    <t>70.2 (68.8, 71.5)</t>
  </si>
  <si>
    <t>77.5 (76.1, 78.7)</t>
  </si>
  <si>
    <t>77.9 (76.7, 79.0)</t>
  </si>
  <si>
    <t>81.2 (79.9, 82.4)</t>
  </si>
  <si>
    <t>60.1 (58.5, 61.7)</t>
  </si>
  <si>
    <t>62.5 (60.9, 64.0)</t>
  </si>
  <si>
    <t>80.1 (78.8, 81.4)</t>
  </si>
  <si>
    <t>73.4 (71.8, 75.0)</t>
  </si>
  <si>
    <t>80.8 (79.3, 82.1)</t>
  </si>
  <si>
    <t>76.3 (74.9, 77.6)</t>
  </si>
  <si>
    <t>82.4 (80.3, 84.2)</t>
  </si>
  <si>
    <t>52.6 (49.8, 55.5)</t>
  </si>
  <si>
    <t>54.8 (52.1, 57.4)</t>
  </si>
  <si>
    <t>90.6 (88.9, 91.9)</t>
  </si>
  <si>
    <t>88.5 (86.3, 90.2)</t>
  </si>
  <si>
    <t>86.9 (84.1, 89.0)</t>
  </si>
  <si>
    <t>88.5 (86.6, 89.9)</t>
  </si>
  <si>
    <t>20.3 (19.4, 21.3)</t>
  </si>
  <si>
    <t>60.7 (56.6, 64.6)</t>
  </si>
  <si>
    <t>86.0 (85.0, 86.8)</t>
  </si>
  <si>
    <t>81.9 (80.6, 83.2)</t>
  </si>
  <si>
    <t>86.8 (84.6, 88.6)</t>
  </si>
  <si>
    <t>82.9 (81.8, 83.8)</t>
  </si>
  <si>
    <t>75.8 (75.2, 76.4)</t>
  </si>
  <si>
    <t>44.9 (44.2, 45.5)</t>
  </si>
  <si>
    <t>50.0 (49.3, 50.8)</t>
  </si>
  <si>
    <t>78.9 (78.3, 79.4)</t>
  </si>
  <si>
    <t>67.8 (67.1, 68.6)</t>
  </si>
  <si>
    <t>83.8 (83.2, 84.4)</t>
  </si>
  <si>
    <t>73.7 (73.1, 74.3)</t>
  </si>
  <si>
    <t>78.8 (77.6, 79.9)</t>
  </si>
  <si>
    <t>42.4 (41.0, 43.7)</t>
  </si>
  <si>
    <t>64.8 (63.0, 66.5)</t>
  </si>
  <si>
    <t>81.5 (80.5, 82.5)</t>
  </si>
  <si>
    <t>82.5 (80.9, 84.0)</t>
  </si>
  <si>
    <t>78.4 (77.3, 79.5)</t>
  </si>
  <si>
    <t>78.1 (76.9, 79.3)</t>
  </si>
  <si>
    <t>32.8 (31.6, 34.1)</t>
  </si>
  <si>
    <t>63.0 (60.7, 65.2)</t>
  </si>
  <si>
    <t>82.7 (81.6, 83.7)</t>
  </si>
  <si>
    <t>80.3 (78.9, 81.6)</t>
  </si>
  <si>
    <t>87.3 (85.7, 88.7)</t>
  </si>
  <si>
    <t>74.9 (73.7, 76.1)</t>
  </si>
  <si>
    <t>45.4 (44.0, 46.9)</t>
  </si>
  <si>
    <t>62.0 (60.3, 63.6)</t>
  </si>
  <si>
    <t>75.2 (74.1, 76.3)</t>
  </si>
  <si>
    <t>70.0 (68.5, 71.5)</t>
  </si>
  <si>
    <t>74.1 (72.4, 75.7)</t>
  </si>
  <si>
    <t>71.1 (69.9, 72.2)</t>
  </si>
  <si>
    <t>65.7 (64.9, 66.6)</t>
  </si>
  <si>
    <t>72.1 (71.2, 73.0)</t>
  </si>
  <si>
    <t>86.6 (85.9, 87.2)</t>
  </si>
  <si>
    <t>77.0 (76.2, 77.7)</t>
  </si>
  <si>
    <t>80.0 (78.6, 81.3)</t>
  </si>
  <si>
    <t>55.5 (54.5, 56.4)</t>
  </si>
  <si>
    <t>56.7 (55.1, 58.2)</t>
  </si>
  <si>
    <t>77.0 (75.7, 78.3)</t>
  </si>
  <si>
    <t>70.9 (69.2, 72.5)</t>
  </si>
  <si>
    <t>68.6 (67.0, 70.1)</t>
  </si>
  <si>
    <t>72.5 (71.1, 73.9)</t>
  </si>
  <si>
    <t>60.1 (58.9, 61.3)</t>
  </si>
  <si>
    <t>66.0 (64.7, 67.3)</t>
  </si>
  <si>
    <t>81.3 (80.3, 82.2)</t>
  </si>
  <si>
    <t>79.2 (78.1, 80.3)</t>
  </si>
  <si>
    <t>85.0 (84.0, 86.0)</t>
  </si>
  <si>
    <t>73.7 (72.6, 74.7)</t>
  </si>
  <si>
    <t>81.2 (80.0, 82.3)</t>
  </si>
  <si>
    <t>64.9 (63.5, 66.4)</t>
  </si>
  <si>
    <t>67.1 (65.7, 68.4)</t>
  </si>
  <si>
    <t>76.7 (75.4, 77.8)</t>
  </si>
  <si>
    <t>73.1 (71.6, 74.5)</t>
  </si>
  <si>
    <t>77.2 (75.8, 78.4)</t>
  </si>
  <si>
    <t>71.8 (70.5, 73.1)</t>
  </si>
  <si>
    <t>81.0 (80.1, 81.9)</t>
  </si>
  <si>
    <t>57.2 (56.1, 58.3)</t>
  </si>
  <si>
    <t>61.8 (60.7, 62.9)</t>
  </si>
  <si>
    <t>75.9 (75.0, 76.8)</t>
  </si>
  <si>
    <t>73.3 (72.1, 74.3)</t>
  </si>
  <si>
    <t>86.3 (85.5, 87.1)</t>
  </si>
  <si>
    <t>72.2 (71.2, 73.2)</t>
  </si>
  <si>
    <t>80.9 (80.7, 81.0)</t>
  </si>
  <si>
    <t>53.4 (53.2, 53.5)</t>
  </si>
  <si>
    <t>60.6 (60.4, 60.7)</t>
  </si>
  <si>
    <t>80.6 (80.5, 80.8)</t>
  </si>
  <si>
    <t>73.6 (73.4, 73.7)</t>
  </si>
  <si>
    <t>84.0 (83.8, 84.1)</t>
  </si>
  <si>
    <t>75.8 (75.7, 76.0)</t>
  </si>
  <si>
    <t>-9.7 (-10.4, -9.0)</t>
  </si>
  <si>
    <t>-9.5 (-12.1, -7.0)</t>
  </si>
  <si>
    <t>-8.2 (-9.4, -7.1)</t>
  </si>
  <si>
    <t>-7.3 (-8.2, -6.5)</t>
  </si>
  <si>
    <t>-6.6 (-7.9, -5.3)</t>
  </si>
  <si>
    <t>-6.3 (-8.0, -4.7)</t>
  </si>
  <si>
    <t>-6.2 (-8.0, -4.4)</t>
  </si>
  <si>
    <t>-6.0 (-7.1, -4.9)</t>
  </si>
  <si>
    <t>-5.8 (-9.1, -2.4)</t>
  </si>
  <si>
    <t>-5.8 (-7.4, -4.1)</t>
  </si>
  <si>
    <t>-5.8 (-7.7, -3.9)</t>
  </si>
  <si>
    <t>-5.7 (-6.9, -4.5)</t>
  </si>
  <si>
    <t>-5.6 (-6.7, -4.6)</t>
  </si>
  <si>
    <t>-5.4 (-6.9, -4.0)</t>
  </si>
  <si>
    <t>-4.4 (-5.4, -3.4)</t>
  </si>
  <si>
    <t>-4.2 (-5.7, -2.6)</t>
  </si>
  <si>
    <t>-4.0 (-6.0, -2.1)</t>
  </si>
  <si>
    <t>-3.9 (-5.6, -2.2)</t>
  </si>
  <si>
    <t>-3.6 (-5.3, -2.0)</t>
  </si>
  <si>
    <t>-3.3 (-4.8, -1.8)</t>
  </si>
  <si>
    <t>-3.0 (-4.5, -1.5)</t>
  </si>
  <si>
    <t>-3.0 (-4.7, -1.3)</t>
  </si>
  <si>
    <t>-2.6 (-4.7, -0.5)</t>
  </si>
  <si>
    <t>-2.5 (-4.8, -0.3)</t>
  </si>
  <si>
    <t>-2.3 (-3.8, -0.8)</t>
  </si>
  <si>
    <t>-2.1 (-3.7, -0.4)</t>
  </si>
  <si>
    <t>-2.1 (-4.1, -0.2)</t>
  </si>
  <si>
    <t>-1.9 (-3.5, -0.4)</t>
  </si>
  <si>
    <t>-1.9 (-5.0, 1.3)</t>
  </si>
  <si>
    <t>-1.7 (-3.7, 0.4)</t>
  </si>
  <si>
    <t>-1.6 (-3.4, 0.3)</t>
  </si>
  <si>
    <t>-1.0 (-2.9, 1.0)</t>
  </si>
  <si>
    <t>-1.0 (-2.4, 0.4)</t>
  </si>
  <si>
    <t>-0.7 (-1.9, 0.4)</t>
  </si>
  <si>
    <t>-0.7 (-2.5, 1.0)</t>
  </si>
  <si>
    <t>0.5 (-2.0, 3.1)</t>
  </si>
  <si>
    <t>0.5 (-2.2, 3.2)</t>
  </si>
  <si>
    <t>0.8 (-1.9, 3.5)</t>
  </si>
  <si>
    <t>1.1 (-1.4, 3.7)</t>
  </si>
  <si>
    <t>2.5 (0.0, 5.0)</t>
  </si>
  <si>
    <t>Academies Australasia Polytechnic Pty Limited</t>
  </si>
  <si>
    <t>76.7 (70.9, 81.5)</t>
  </si>
  <si>
    <t>44.9 (39.1, 50.9)</t>
  </si>
  <si>
    <t>74.5 (68.7, 79.2)</t>
  </si>
  <si>
    <t>59.2 (52.8, 65.2)</t>
  </si>
  <si>
    <t>66.7 (60.3, 72.3)</t>
  </si>
  <si>
    <t>59.9 (53.8, 65.5)</t>
  </si>
  <si>
    <t>Academy of Information Technology</t>
  </si>
  <si>
    <t>67.4 (63.7, 70.8)</t>
  </si>
  <si>
    <t>42.2 (38.7, 45.9)</t>
  </si>
  <si>
    <t>42.4 (38.8, 46.1)</t>
  </si>
  <si>
    <t>66.2 (62.5, 69.6)</t>
  </si>
  <si>
    <t>60.4 (56.4, 64.1)</t>
  </si>
  <si>
    <t>51.2 (46.4, 55.9)</t>
  </si>
  <si>
    <t>53.0 (49.4, 56.7)</t>
  </si>
  <si>
    <t>ACAP and NCPS</t>
  </si>
  <si>
    <t>72.9 (71.1, 74.6)</t>
  </si>
  <si>
    <t>32.9 (31.1, 34.7)</t>
  </si>
  <si>
    <t>35.1 (32.5, 37.7)</t>
  </si>
  <si>
    <t>69.5 (67.7, 71.3)</t>
  </si>
  <si>
    <t>69.8 (67.7, 71.7)</t>
  </si>
  <si>
    <t>70.9 (68.4, 73.2)</t>
  </si>
  <si>
    <t>60.8 (58.9, 62.6)</t>
  </si>
  <si>
    <t>Adelaide Central School of Art</t>
  </si>
  <si>
    <t>93.5 (90.5, 94.7)</t>
  </si>
  <si>
    <t>77.8 (74.0, 80.4)</t>
  </si>
  <si>
    <t>78.4 (74.6, 81.0)</t>
  </si>
  <si>
    <t>99.2 (97.1, 99.2)</t>
  </si>
  <si>
    <t>95.8 (93.0, 96.7)</t>
  </si>
  <si>
    <t>93.9 (90.6, 95.2)</t>
  </si>
  <si>
    <t>96.8 (94.3, 97.4)</t>
  </si>
  <si>
    <t>Adelaide College of Divinity</t>
  </si>
  <si>
    <t>88.5 (77.0, 92.7)</t>
  </si>
  <si>
    <t>63.0 (51.5, 72.1)</t>
  </si>
  <si>
    <t>96.3 (86.4, 97.8)</t>
  </si>
  <si>
    <t>92.0 (80.5, 95.3)</t>
  </si>
  <si>
    <t>92.6 (82.0, 95.4)</t>
  </si>
  <si>
    <t>Alphacrucis College</t>
  </si>
  <si>
    <t>83.2 (80.9, 85.1)</t>
  </si>
  <si>
    <t>49.5 (46.8, 52.2)</t>
  </si>
  <si>
    <t>59.0 (55.6, 62.2)</t>
  </si>
  <si>
    <t>90.3 (88.5, 91.8)</t>
  </si>
  <si>
    <t>83.8 (81.4, 85.7)</t>
  </si>
  <si>
    <t>85.0 (81.8, 87.6)</t>
  </si>
  <si>
    <t>84.0 (81.8, 85.9)</t>
  </si>
  <si>
    <t>Asia Pacific International College</t>
  </si>
  <si>
    <t>76.8 (69.5, 82.4)</t>
  </si>
  <si>
    <t>67.1 (59.6, 73.5)</t>
  </si>
  <si>
    <t>79.5 (72.4, 84.7)</t>
  </si>
  <si>
    <t>78.8 (71.4, 84.2)</t>
  </si>
  <si>
    <t>75.0 (67.5, 80.9)</t>
  </si>
  <si>
    <t>72.6 (65.2, 78.6)</t>
  </si>
  <si>
    <t>Australian Academy of Music and Performing Arts</t>
  </si>
  <si>
    <t>88.9 (79.3, 93.1)</t>
  </si>
  <si>
    <t>78.4 (68.2, 84.7)</t>
  </si>
  <si>
    <t>80.6 (70.4, 86.5)</t>
  </si>
  <si>
    <t>66.7 (56.0, 75.0)</t>
  </si>
  <si>
    <t>74.3 (63.4, 81.7)</t>
  </si>
  <si>
    <t>83.8 (73.9, 89.1)</t>
  </si>
  <si>
    <t>Australian College of Christian Studies</t>
  </si>
  <si>
    <t>76.5 (65.6, 83.4)</t>
  </si>
  <si>
    <t>20.6 (14.2, 31.3)</t>
  </si>
  <si>
    <t>82.4 (71.8, 88.1)</t>
  </si>
  <si>
    <t>84.4 (73.4, 90.0)</t>
  </si>
  <si>
    <t>88.6 (78.9, 92.7)</t>
  </si>
  <si>
    <t>Australian College of Nursing</t>
  </si>
  <si>
    <t>Australian College of Theology Limited</t>
  </si>
  <si>
    <t>84.8 (82.7, 86.5)</t>
  </si>
  <si>
    <t>54.3 (51.7, 56.9)</t>
  </si>
  <si>
    <t>61.8 (58.8, 64.6)</t>
  </si>
  <si>
    <t>95.1 (93.7, 96.0)</t>
  </si>
  <si>
    <t>92.7 (91.1, 94.0)</t>
  </si>
  <si>
    <t>93.2 (91.2, 94.7)</t>
  </si>
  <si>
    <t>91.6 (89.9, 92.8)</t>
  </si>
  <si>
    <t>Australian Institute of Business Pty Ltd</t>
  </si>
  <si>
    <t>Australian Institute of Higher Education</t>
  </si>
  <si>
    <t>75.3 (72.7, 77.6)</t>
  </si>
  <si>
    <t>59.6 (56.9, 62.2)</t>
  </si>
  <si>
    <t>75.1 (72.6, 77.4)</t>
  </si>
  <si>
    <t>71.8 (69.1, 74.3)</t>
  </si>
  <si>
    <t>66.0 (63.1, 68.7)</t>
  </si>
  <si>
    <t>64.5 (61.8, 67.0)</t>
  </si>
  <si>
    <t>Australian Institute of Management Education &amp; Training</t>
  </si>
  <si>
    <t>Australian Institute of Professional Counsellors</t>
  </si>
  <si>
    <t>81.3 (74.3, 86.2)</t>
  </si>
  <si>
    <t>32.5 (26.2, 40.0)</t>
  </si>
  <si>
    <t>83.1 (76.4, 87.6)</t>
  </si>
  <si>
    <t>82.6 (75.2, 87.6)</t>
  </si>
  <si>
    <t>85.2 (71.1, 92.8)</t>
  </si>
  <si>
    <t>81.8 (74.9, 86.5)</t>
  </si>
  <si>
    <t>Avondale University College</t>
  </si>
  <si>
    <t>88.4 (86.4, 89.9)</t>
  </si>
  <si>
    <t>70.1 (67.5, 72.4)</t>
  </si>
  <si>
    <t>73.8 (71.3, 76.1)</t>
  </si>
  <si>
    <t>87.6 (85.6, 89.2)</t>
  </si>
  <si>
    <t>84.8 (82.5, 86.6)</t>
  </si>
  <si>
    <t>82.6 (80.2, 84.6)</t>
  </si>
  <si>
    <t>80.2 (78.0, 82.2)</t>
  </si>
  <si>
    <t>BBI - The Australian Institute of Theological Education</t>
  </si>
  <si>
    <t>Box Hill Institute</t>
  </si>
  <si>
    <t>82.4 (79.2, 85.0)</t>
  </si>
  <si>
    <t>65.9 (62.3, 69.2)</t>
  </si>
  <si>
    <t>66.1 (62.5, 69.4)</t>
  </si>
  <si>
    <t>86.2 (83.3, 88.4)</t>
  </si>
  <si>
    <t>79.4 (75.7, 82.4)</t>
  </si>
  <si>
    <t>74.6 (70.8, 77.9)</t>
  </si>
  <si>
    <t>73.4 (70.0, 76.4)</t>
  </si>
  <si>
    <t>Campion College Australia</t>
  </si>
  <si>
    <t>95.5 (88.6, 97.1)</t>
  </si>
  <si>
    <t>97.8 (91.8, 98.5)</t>
  </si>
  <si>
    <t>97.7 (91.4, 98.6)</t>
  </si>
  <si>
    <t>100.0 (94.0, 99.9)</t>
  </si>
  <si>
    <t>95.7 (89.1, 97.1)</t>
  </si>
  <si>
    <t>Canberra Institute of Technology</t>
  </si>
  <si>
    <t>Chisholm Institute</t>
  </si>
  <si>
    <t>87.8 (82.2, 91.2)</t>
  </si>
  <si>
    <t>63.6 (57.4, 69.1)</t>
  </si>
  <si>
    <t>69.5 (63.1, 74.8)</t>
  </si>
  <si>
    <t>75.0 (68.1, 80.3)</t>
  </si>
  <si>
    <t>59.3 (52.3, 65.8)</t>
  </si>
  <si>
    <t>57.6 (51.3, 63.4)</t>
  </si>
  <si>
    <t>Christian Heritage College</t>
  </si>
  <si>
    <t>92.3 (89.0, 94.3)</t>
  </si>
  <si>
    <t>65.5 (60.9, 69.7)</t>
  </si>
  <si>
    <t>75.8 (70.4, 80.1)</t>
  </si>
  <si>
    <t>94.2 (91.2, 95.9)</t>
  </si>
  <si>
    <t>91.8 (88.2, 94.0)</t>
  </si>
  <si>
    <t>87.1 (82.7, 90.1)</t>
  </si>
  <si>
    <t>88.1 (84.5, 90.6)</t>
  </si>
  <si>
    <t>CIC Higher Education</t>
  </si>
  <si>
    <t>79.7 (75.9, 82.7)</t>
  </si>
  <si>
    <t>54.6 (50.7, 58.5)</t>
  </si>
  <si>
    <t>84.8 (81.5, 87.3)</t>
  </si>
  <si>
    <t>81.1 (77.3, 84.0)</t>
  </si>
  <si>
    <t>74.4 (70.0, 78.1)</t>
  </si>
  <si>
    <t>79.1 (75.6, 82.0)</t>
  </si>
  <si>
    <t>Collarts (Australian College of the Arts)</t>
  </si>
  <si>
    <t>85.0 (82.4, 87.1)</t>
  </si>
  <si>
    <t>68.7 (65.6, 71.5)</t>
  </si>
  <si>
    <t>70.4 (67.2, 73.3)</t>
  </si>
  <si>
    <t>89.5 (87.2, 91.2)</t>
  </si>
  <si>
    <t>90.6 (88.3, 92.2)</t>
  </si>
  <si>
    <t>80.7 (77.0, 83.7)</t>
  </si>
  <si>
    <t>81.7 (79.0, 84.0)</t>
  </si>
  <si>
    <t>Curtin College</t>
  </si>
  <si>
    <t>76.9 (73.7, 79.6)</t>
  </si>
  <si>
    <t>54.9 (51.5, 58.2)</t>
  </si>
  <si>
    <t>55.2 (51.8, 58.6)</t>
  </si>
  <si>
    <t>75.7 (72.5, 78.4)</t>
  </si>
  <si>
    <t>80.1 (76.8, 82.9)</t>
  </si>
  <si>
    <t>74.9 (71.4, 78.0)</t>
  </si>
  <si>
    <t>65.6 (62.4, 68.7)</t>
  </si>
  <si>
    <t>Deakin College</t>
  </si>
  <si>
    <t>73.7 (71.3, 75.8)</t>
  </si>
  <si>
    <t>49.2 (46.8, 51.6)</t>
  </si>
  <si>
    <t>49.6 (47.2, 52.0)</t>
  </si>
  <si>
    <t>78.3 (76.1, 80.2)</t>
  </si>
  <si>
    <t>74.4 (72.0, 76.7)</t>
  </si>
  <si>
    <t>73.6 (70.9, 76.0)</t>
  </si>
  <si>
    <t>69.3 (67.0, 71.4)</t>
  </si>
  <si>
    <t>Eastern College Australia</t>
  </si>
  <si>
    <t>81.5 (69.2, 88.1)</t>
  </si>
  <si>
    <t>43.3 (33.4, 54.4)</t>
  </si>
  <si>
    <t>42.9 (33.1, 53.9)</t>
  </si>
  <si>
    <t>93.3 (83.3, 96.2)</t>
  </si>
  <si>
    <t>92.6 (81.4, 96.0)</t>
  </si>
  <si>
    <t>84.0 (71.0, 90.4)</t>
  </si>
  <si>
    <t>Edith Cowan College</t>
  </si>
  <si>
    <t>82.3 (78.6, 85.1)</t>
  </si>
  <si>
    <t>66.7 (62.8, 70.1)</t>
  </si>
  <si>
    <t>67.4 (63.2, 71.1)</t>
  </si>
  <si>
    <t>83.8 (80.4, 86.3)</t>
  </si>
  <si>
    <t>78.0 (73.9, 81.2)</t>
  </si>
  <si>
    <t>85.6 (82.1, 88.2)</t>
  </si>
  <si>
    <t>75.6 (71.9, 78.6)</t>
  </si>
  <si>
    <t>Elite Education Institute</t>
  </si>
  <si>
    <t>Endeavour College of Natural Health</t>
  </si>
  <si>
    <t>74.5 (72.8, 76.1)</t>
  </si>
  <si>
    <t>31.4 (29.8, 33.1)</t>
  </si>
  <si>
    <t>36.3 (34.3, 38.3)</t>
  </si>
  <si>
    <t>74.9 (73.3, 76.4)</t>
  </si>
  <si>
    <t>70.0 (68.0, 71.8)</t>
  </si>
  <si>
    <t>60.3 (57.9, 62.6)</t>
  </si>
  <si>
    <t>64.6 (62.9, 66.3)</t>
  </si>
  <si>
    <t>Engineering Institute of Technology</t>
  </si>
  <si>
    <t>78.6 (72.1, 82.9)</t>
  </si>
  <si>
    <t>42.3 (36.3, 48.8)</t>
  </si>
  <si>
    <t>64.3 (53.2, 72.9)</t>
  </si>
  <si>
    <t>82.9 (76.7, 86.6)</t>
  </si>
  <si>
    <t>88.1 (82.0, 91.2)</t>
  </si>
  <si>
    <t>73.6 (64.9, 79.9)</t>
  </si>
  <si>
    <t>84.7 (78.8, 88.1)</t>
  </si>
  <si>
    <t>Equals International</t>
  </si>
  <si>
    <t>Excelsia College</t>
  </si>
  <si>
    <t>88.5 (85.5, 90.5)</t>
  </si>
  <si>
    <t>67.3 (63.5, 70.6)</t>
  </si>
  <si>
    <t>67.1 (63.4, 70.5)</t>
  </si>
  <si>
    <t>88.1 (85.2, 90.2)</t>
  </si>
  <si>
    <t>85.8 (82.6, 88.2)</t>
  </si>
  <si>
    <t>73.4 (69.4, 76.7)</t>
  </si>
  <si>
    <t>75.8 (72.3, 78.7)</t>
  </si>
  <si>
    <t>Eynesbury College</t>
  </si>
  <si>
    <t>70.7 (64.9, 75.3)</t>
  </si>
  <si>
    <t>41.9 (36.8, 47.4)</t>
  </si>
  <si>
    <t>42.4 (37.3, 47.9)</t>
  </si>
  <si>
    <t>76.5 (71.0, 80.3)</t>
  </si>
  <si>
    <t>74.0 (67.8, 78.6)</t>
  </si>
  <si>
    <t>72.8 (66.9, 77.3)</t>
  </si>
  <si>
    <t>61.6 (56.1, 66.5)</t>
  </si>
  <si>
    <t>Governance Institute of Australia</t>
  </si>
  <si>
    <t>Griffith College</t>
  </si>
  <si>
    <t>50.1 (47.1, 53.1)</t>
  </si>
  <si>
    <t>50.0 (47.0, 53.0)</t>
  </si>
  <si>
    <t>76.3 (73.5, 78.8)</t>
  </si>
  <si>
    <t>78.7 (75.7, 81.3)</t>
  </si>
  <si>
    <t>68.1 (64.8, 71.2)</t>
  </si>
  <si>
    <t>66.4 (63.5, 69.2)</t>
  </si>
  <si>
    <t>Health Education &amp; Training Institute</t>
  </si>
  <si>
    <t>Higher Education Leadership Institute</t>
  </si>
  <si>
    <t>Holmes Institute</t>
  </si>
  <si>
    <t>85.4 (81.8, 88.2)</t>
  </si>
  <si>
    <t>62.8 (58.4, 66.9)</t>
  </si>
  <si>
    <t>79.3 (75.4, 82.7)</t>
  </si>
  <si>
    <t>78.8 (74.7, 82.3)</t>
  </si>
  <si>
    <t>63.5 (58.8, 67.9)</t>
  </si>
  <si>
    <t>71.4 (67.3, 75.2)</t>
  </si>
  <si>
    <t>Holmesglen Institute</t>
  </si>
  <si>
    <t>84.2 (81.7, 86.2)</t>
  </si>
  <si>
    <t>58.9 (56.0, 61.7)</t>
  </si>
  <si>
    <t>60.4 (57.5, 63.3)</t>
  </si>
  <si>
    <t>76.7 (74.1, 79.1)</t>
  </si>
  <si>
    <t>76.5 (73.5, 79.1)</t>
  </si>
  <si>
    <t>73.1 (70.1, 75.8)</t>
  </si>
  <si>
    <t>63.5 (60.6, 66.2)</t>
  </si>
  <si>
    <t>Ikon Institute of Australia</t>
  </si>
  <si>
    <t>85.3 (82.8, 87.0)</t>
  </si>
  <si>
    <t>67.7 (64.8, 70.3)</t>
  </si>
  <si>
    <t>67.6 (64.7, 70.1)</t>
  </si>
  <si>
    <t>76.8 (74.1, 79.0)</t>
  </si>
  <si>
    <t>75.4 (72.4, 77.9)</t>
  </si>
  <si>
    <t>45.7 (41.6, 49.9)</t>
  </si>
  <si>
    <t>64.5 (61.6, 67.1)</t>
  </si>
  <si>
    <t>INSEARCH</t>
  </si>
  <si>
    <t>68.2 (66.0, 70.3)</t>
  </si>
  <si>
    <t>44.3 (42.0, 46.5)</t>
  </si>
  <si>
    <t>42.9 (40.5, 45.4)</t>
  </si>
  <si>
    <t>68.0 (65.8, 70.1)</t>
  </si>
  <si>
    <t>69.2 (66.7, 71.5)</t>
  </si>
  <si>
    <t>67.3 (64.7, 69.8)</t>
  </si>
  <si>
    <t>60.6 (58.4, 62.8)</t>
  </si>
  <si>
    <t>Institute of Health &amp; Management Pty Ltd</t>
  </si>
  <si>
    <t>International College of Hotel Management</t>
  </si>
  <si>
    <t>90.3 (84.0, 93.2)</t>
  </si>
  <si>
    <t>81.0 (73.9, 85.4)</t>
  </si>
  <si>
    <t>93.7 (87.9, 95.8)</t>
  </si>
  <si>
    <t>88.7 (82.2, 92.0)</t>
  </si>
  <si>
    <t>87.5 (80.2, 91.3)</t>
  </si>
  <si>
    <t>84.1 (77.3, 88.1)</t>
  </si>
  <si>
    <t>International College of Management, Sydney</t>
  </si>
  <si>
    <t>82.6 (80.0, 84.8)</t>
  </si>
  <si>
    <t>71.1 (68.1, 73.7)</t>
  </si>
  <si>
    <t>81.2 (78.5, 83.4)</t>
  </si>
  <si>
    <t>77.2 (74.2, 79.8)</t>
  </si>
  <si>
    <t>72.6 (69.0, 75.8)</t>
  </si>
  <si>
    <t>74.9 (72.1, 77.5)</t>
  </si>
  <si>
    <t>ISN Psychology Pty Ltd</t>
  </si>
  <si>
    <t>77.8 (66.6, 83.9)</t>
  </si>
  <si>
    <t>57.1 (47.0, 66.0)</t>
  </si>
  <si>
    <t>59.3 (48.7, 68.1)</t>
  </si>
  <si>
    <t>67.9 (57.2, 75.3)</t>
  </si>
  <si>
    <t>74.1 (62.9, 80.9)</t>
  </si>
  <si>
    <t>64.3 (53.8, 72.3)</t>
  </si>
  <si>
    <t>Jazz Music Institute</t>
  </si>
  <si>
    <t>85.7 (74.0, 91.2)</t>
  </si>
  <si>
    <t>92.9 (82.0, 96.1)</t>
  </si>
  <si>
    <t>92.3 (80.6, 96.0)</t>
  </si>
  <si>
    <t>Kaplan Business School</t>
  </si>
  <si>
    <t>83.1 (80.1, 85.5)</t>
  </si>
  <si>
    <t>57.4 (53.9, 60.7)</t>
  </si>
  <si>
    <t>85.7 (82.9, 87.9)</t>
  </si>
  <si>
    <t>85.7 (82.8, 88.0)</t>
  </si>
  <si>
    <t>74.0 (70.1, 77.3)</t>
  </si>
  <si>
    <t>78.9 (75.9, 81.5)</t>
  </si>
  <si>
    <t>Kaplan Higher Education Pty Ltd</t>
  </si>
  <si>
    <t>Kent Institute Australia</t>
  </si>
  <si>
    <t>78.8 (75.7, 81.5)</t>
  </si>
  <si>
    <t>62.2 (58.8, 65.3)</t>
  </si>
  <si>
    <t>77.9 (74.9, 80.6)</t>
  </si>
  <si>
    <t>75.4 (72.1, 78.3)</t>
  </si>
  <si>
    <t>67.4 (63.9, 70.7)</t>
  </si>
  <si>
    <t>64.4 (61.1, 67.5)</t>
  </si>
  <si>
    <t>King's Own Institute</t>
  </si>
  <si>
    <t>73.5 (71.2, 75.6)</t>
  </si>
  <si>
    <t>59.5 (57.2, 61.8)</t>
  </si>
  <si>
    <t>59.5 (57.2, 61.7)</t>
  </si>
  <si>
    <t>76.4 (74.2, 78.3)</t>
  </si>
  <si>
    <t>73.4 (71.1, 75.6)</t>
  </si>
  <si>
    <t>72.1 (69.7, 74.3)</t>
  </si>
  <si>
    <t>69.5 (67.2, 71.5)</t>
  </si>
  <si>
    <t>La Trobe College Australia</t>
  </si>
  <si>
    <t>74.0 (70.2, 77.3)</t>
  </si>
  <si>
    <t>47.0 (43.2, 50.9)</t>
  </si>
  <si>
    <t>47.3 (43.4, 51.3)</t>
  </si>
  <si>
    <t>80.9 (77.6, 83.7)</t>
  </si>
  <si>
    <t>79.4 (75.6, 82.5)</t>
  </si>
  <si>
    <t>70.7 (66.3, 74.6)</t>
  </si>
  <si>
    <t>71.9 (68.3, 75.2)</t>
  </si>
  <si>
    <t>LCI Melbourne</t>
  </si>
  <si>
    <t>82.2 (76.7, 85.9)</t>
  </si>
  <si>
    <t>60.0 (53.9, 65.5)</t>
  </si>
  <si>
    <t>60.0 (54.0, 65.5)</t>
  </si>
  <si>
    <t>85.4 (80.0, 88.7)</t>
  </si>
  <si>
    <t>90.8 (85.8, 93.3)</t>
  </si>
  <si>
    <t>78.4 (71.4, 83.3)</t>
  </si>
  <si>
    <t>68.9 (62.8, 73.8)</t>
  </si>
  <si>
    <t>Le Cordon Bleu Australia</t>
  </si>
  <si>
    <t>82.7 (73.5, 88.7)</t>
  </si>
  <si>
    <t>50.9 (41.7, 60.0)</t>
  </si>
  <si>
    <t>75.0 (65.7, 82.0)</t>
  </si>
  <si>
    <t>70.0 (59.8, 78.2)</t>
  </si>
  <si>
    <t>66.0 (55.2, 75.0)</t>
  </si>
  <si>
    <t>66.7 (57.2, 74.6)</t>
  </si>
  <si>
    <t>Leaders Institute</t>
  </si>
  <si>
    <t>100.0 (96.3, 99.8)</t>
  </si>
  <si>
    <t>94.0 (89.0, 95.7)</t>
  </si>
  <si>
    <t>98.5 (94.3, 98.9)</t>
  </si>
  <si>
    <t>98.5 (94.4, 98.9)</t>
  </si>
  <si>
    <t>Macleay College</t>
  </si>
  <si>
    <t>86.7 (82.3, 89.7)</t>
  </si>
  <si>
    <t>65.8 (60.8, 70.3)</t>
  </si>
  <si>
    <t>65.6 (60.6, 70.1)</t>
  </si>
  <si>
    <t>88.2 (84.1, 91.0)</t>
  </si>
  <si>
    <t>83.7 (79.0, 87.1)</t>
  </si>
  <si>
    <t>78.7 (73.0, 83.2)</t>
  </si>
  <si>
    <t>85.1 (80.9, 88.1)</t>
  </si>
  <si>
    <t>Marcus Oldham College</t>
  </si>
  <si>
    <t>86.8 (81.4, 90.1)</t>
  </si>
  <si>
    <t>80.2 (74.9, 84.0)</t>
  </si>
  <si>
    <t>87.1 (82.0, 89.9)</t>
  </si>
  <si>
    <t>85.3 (79.9, 88.6)</t>
  </si>
  <si>
    <t>92.2 (87.4, 94.6)</t>
  </si>
  <si>
    <t>91.6 (86.2, 94.3)</t>
  </si>
  <si>
    <t>76.2 (70.7, 80.4)</t>
  </si>
  <si>
    <t>Melbourne Institute of Technology</t>
  </si>
  <si>
    <t>77.8 (74.6, 80.6)</t>
  </si>
  <si>
    <t>65.0 (61.6, 68.1)</t>
  </si>
  <si>
    <t>65.2 (61.9, 68.3)</t>
  </si>
  <si>
    <t>74.5 (71.3, 77.4)</t>
  </si>
  <si>
    <t>70.3 (66.8, 73.5)</t>
  </si>
  <si>
    <t>63.2 (59.4, 66.8)</t>
  </si>
  <si>
    <t>64.1 (60.8, 67.2)</t>
  </si>
  <si>
    <t>Melbourne Polytechnic</t>
  </si>
  <si>
    <t>79.5 (76.7, 82.0)</t>
  </si>
  <si>
    <t>54.6 (51.4, 57.8)</t>
  </si>
  <si>
    <t>79.8 (77.0, 82.2)</t>
  </si>
  <si>
    <t>75.5 (72.4, 78.3)</t>
  </si>
  <si>
    <t>65.8 (62.1, 69.2)</t>
  </si>
  <si>
    <t>72.8 (69.8, 75.5)</t>
  </si>
  <si>
    <t>Montessori World Educational Institute (Australia)</t>
  </si>
  <si>
    <t>Moore Theological College</t>
  </si>
  <si>
    <t>89.5 (86.8, 91.1)</t>
  </si>
  <si>
    <t>74.9 (71.6, 77.4)</t>
  </si>
  <si>
    <t>80.6 (77.4, 82.8)</t>
  </si>
  <si>
    <t>96.4 (94.4, 97.1)</t>
  </si>
  <si>
    <t>95.5 (93.1, 96.5)</t>
  </si>
  <si>
    <t>97.4 (94.8, 98.2)</t>
  </si>
  <si>
    <t>91.3 (88.8, 92.7)</t>
  </si>
  <si>
    <t>Morling College</t>
  </si>
  <si>
    <t>Nan Tien Institute</t>
  </si>
  <si>
    <t>National Art School</t>
  </si>
  <si>
    <t>85.2 (81.6, 87.9)</t>
  </si>
  <si>
    <t>76.1 (72.0, 79.5)</t>
  </si>
  <si>
    <t>77.1 (73.1, 80.4)</t>
  </si>
  <si>
    <t>88.4 (85.1, 90.8)</t>
  </si>
  <si>
    <t>81.1 (76.9, 84.3)</t>
  </si>
  <si>
    <t>78.4 (74.3, 81.7)</t>
  </si>
  <si>
    <t>74.6 (70.5, 78.1)</t>
  </si>
  <si>
    <t>Newcastle International College</t>
  </si>
  <si>
    <t>83.3 (70.9, 90.2)</t>
  </si>
  <si>
    <t>46.7 (34.8, 59.1)</t>
  </si>
  <si>
    <t>82.8 (70.0, 89.9)</t>
  </si>
  <si>
    <t>64.3 (50.7, 75.3)</t>
  </si>
  <si>
    <t>89.7 (77.7, 94.9)</t>
  </si>
  <si>
    <t>76.7 (63.8, 85.1)</t>
  </si>
  <si>
    <t>Ozford Institute of Higher Education</t>
  </si>
  <si>
    <t>82.8 (70.6, 89.3)</t>
  </si>
  <si>
    <t>48.4 (37.4, 59.6)</t>
  </si>
  <si>
    <t>77.4 (65.6, 84.8)</t>
  </si>
  <si>
    <t>65.4 (51.8, 76.1)</t>
  </si>
  <si>
    <t>Perth Bible College</t>
  </si>
  <si>
    <t>96.4 (86.7, 98.0)</t>
  </si>
  <si>
    <t>67.9 (56.3, 76.3)</t>
  </si>
  <si>
    <t>68.0 (55.8, 76.7)</t>
  </si>
  <si>
    <t>92.9 (82.5, 95.7)</t>
  </si>
  <si>
    <t>100.0 (91.2, 99.9)</t>
  </si>
  <si>
    <t>92.0 (80.3, 95.5)</t>
  </si>
  <si>
    <t>Photography Studies College (Melbourne)</t>
  </si>
  <si>
    <t>85.7 (77.5, 90.2)</t>
  </si>
  <si>
    <t>59.6 (51.1, 67.2)</t>
  </si>
  <si>
    <t>88.2 (80.6, 92.0)</t>
  </si>
  <si>
    <t>89.6 (81.7, 93.3)</t>
  </si>
  <si>
    <t>87.8 (78.4, 92.5)</t>
  </si>
  <si>
    <t>71.2 (62.6, 77.6)</t>
  </si>
  <si>
    <t>Polytechnic Institute Australia Pty Ltd</t>
  </si>
  <si>
    <t>85.7 (77.1, 91.0)</t>
  </si>
  <si>
    <t>56.1 (46.5, 65.2)</t>
  </si>
  <si>
    <t>80.0 (70.7, 86.5)</t>
  </si>
  <si>
    <t>79.6 (70.2, 86.3)</t>
  </si>
  <si>
    <t>76.8 (67.4, 83.7)</t>
  </si>
  <si>
    <t>79.3 (70.3, 85.7)</t>
  </si>
  <si>
    <t>SAE Institute</t>
  </si>
  <si>
    <t>85.9 (84.0, 87.4)</t>
  </si>
  <si>
    <t>83.7 (81.8, 85.4)</t>
  </si>
  <si>
    <t>84.9 (82.9, 86.6)</t>
  </si>
  <si>
    <t>76.0 (73.7, 78.1)</t>
  </si>
  <si>
    <t>71.4 (69.2, 73.4)</t>
  </si>
  <si>
    <t>South Australian Institute of Business and Technology</t>
  </si>
  <si>
    <t>76.3 (72.9, 79.3)</t>
  </si>
  <si>
    <t>52.4 (48.7, 55.9)</t>
  </si>
  <si>
    <t>52.2 (48.6, 55.8)</t>
  </si>
  <si>
    <t>78.0 (74.6, 80.8)</t>
  </si>
  <si>
    <t>80.4 (76.9, 83.3)</t>
  </si>
  <si>
    <t>86.5 (83.3, 88.9)</t>
  </si>
  <si>
    <t>69.8 (66.3, 72.9)</t>
  </si>
  <si>
    <t>SP Jain School of Management</t>
  </si>
  <si>
    <t>94.2 (92.0, 95.1)</t>
  </si>
  <si>
    <t>88.5 (85.9, 89.9)</t>
  </si>
  <si>
    <t>92.5 (90.2, 93.6)</t>
  </si>
  <si>
    <t>90.6 (88.0, 91.9)</t>
  </si>
  <si>
    <t>80.5 (77.1, 82.9)</t>
  </si>
  <si>
    <t>80.5 (77.5, 82.5)</t>
  </si>
  <si>
    <t>Stott's Colleges</t>
  </si>
  <si>
    <t>81.2 (77.9, 84.0)</t>
  </si>
  <si>
    <t>64.8 (61.1, 68.2)</t>
  </si>
  <si>
    <t>69.6 (65.6, 73.2)</t>
  </si>
  <si>
    <t>84.2 (81.1, 86.7)</t>
  </si>
  <si>
    <t>72.7 (69.0, 76.1)</t>
  </si>
  <si>
    <t>58.6 (54.8, 62.4)</t>
  </si>
  <si>
    <t>74.3 (70.9, 77.3)</t>
  </si>
  <si>
    <t>Study Group Australia Pty Limited</t>
  </si>
  <si>
    <t>69.7 (58.0, 78.4)</t>
  </si>
  <si>
    <t>62.9 (51.8, 72.1)</t>
  </si>
  <si>
    <t>66.7 (55.5, 75.3)</t>
  </si>
  <si>
    <t>82.4 (71.4, 88.5)</t>
  </si>
  <si>
    <t>83.9 (72.2, 90.1)</t>
  </si>
  <si>
    <t>68.6 (57.4, 77.1)</t>
  </si>
  <si>
    <t>Sydney College of Divinity</t>
  </si>
  <si>
    <t>87.9 (83.8, 90.8)</t>
  </si>
  <si>
    <t>39.6 (34.8, 44.8)</t>
  </si>
  <si>
    <t>49.3 (41.6, 57.1)</t>
  </si>
  <si>
    <t>90.3 (86.5, 92.8)</t>
  </si>
  <si>
    <t>90.4 (86.4, 93.0)</t>
  </si>
  <si>
    <t>85.5 (78.5, 90.3)</t>
  </si>
  <si>
    <t>87.1 (83.0, 90.0)</t>
  </si>
  <si>
    <t>Sydney Institute of Business and Technology</t>
  </si>
  <si>
    <t>76.1 (69.6, 81.1)</t>
  </si>
  <si>
    <t>53.6 (47.3, 59.7)</t>
  </si>
  <si>
    <t>59.4 (51.6, 66.4)</t>
  </si>
  <si>
    <t>73.4 (67.1, 78.4)</t>
  </si>
  <si>
    <t>71.8 (64.8, 77.4)</t>
  </si>
  <si>
    <t>83.5 (77.2, 87.7)</t>
  </si>
  <si>
    <t>81.4 (75.7, 85.5)</t>
  </si>
  <si>
    <t>Tabor College of Higher Education</t>
  </si>
  <si>
    <t>94.0 (90.8, 95.6)</t>
  </si>
  <si>
    <t>68.4 (63.7, 72.4)</t>
  </si>
  <si>
    <t>80.2 (74.9, 83.9)</t>
  </si>
  <si>
    <t>93.5 (90.3, 95.2)</t>
  </si>
  <si>
    <t>93.5 (89.9, 95.3)</t>
  </si>
  <si>
    <t>89.1 (84.8, 91.9)</t>
  </si>
  <si>
    <t>89.7 (86.1, 91.9)</t>
  </si>
  <si>
    <t>TAFE NSW</t>
  </si>
  <si>
    <t>79.6 (77.9, 81.2)</t>
  </si>
  <si>
    <t>49.6 (47.6, 51.6)</t>
  </si>
  <si>
    <t>51.3 (49.2, 53.3)</t>
  </si>
  <si>
    <t>79.1 (77.3, 80.7)</t>
  </si>
  <si>
    <t>73.2 (71.1, 75.1)</t>
  </si>
  <si>
    <t>65.6 (63.3, 67.9)</t>
  </si>
  <si>
    <t>68.0 (66.1, 69.8)</t>
  </si>
  <si>
    <t>TAFE Queensland</t>
  </si>
  <si>
    <t>77.7 (71.2, 82.5)</t>
  </si>
  <si>
    <t>72.4 (66.0, 77.7)</t>
  </si>
  <si>
    <t>73.2 (66.7, 78.4)</t>
  </si>
  <si>
    <t>75.3 (68.9, 80.3)</t>
  </si>
  <si>
    <t>67.4 (60.2, 73.7)</t>
  </si>
  <si>
    <t>76.3 (69.8, 81.4)</t>
  </si>
  <si>
    <t>71.4 (64.9, 76.8)</t>
  </si>
  <si>
    <t>TAFE South Australia</t>
  </si>
  <si>
    <t>85.7 (77.8, 90.4)</t>
  </si>
  <si>
    <t>73.3 (65.0, 79.6)</t>
  </si>
  <si>
    <t>93.1 (86.4, 95.9)</t>
  </si>
  <si>
    <t>82.0 (72.9, 87.8)</t>
  </si>
  <si>
    <t>85.5 (77.3, 90.2)</t>
  </si>
  <si>
    <t>80.0 (72.0, 85.4)</t>
  </si>
  <si>
    <t>The Australian College of Physical Education</t>
  </si>
  <si>
    <t>87.5 (83.7, 90.2)</t>
  </si>
  <si>
    <t>56.0 (51.5, 60.5)</t>
  </si>
  <si>
    <t>63.0 (58.1, 67.5)</t>
  </si>
  <si>
    <t>93.9 (91.0, 95.7)</t>
  </si>
  <si>
    <t>91.9 (88.6, 94.1)</t>
  </si>
  <si>
    <t>93.7 (90.1, 95.8)</t>
  </si>
  <si>
    <t>86.5 (82.9, 89.1)</t>
  </si>
  <si>
    <t>The Australian Institute of Music</t>
  </si>
  <si>
    <t>73.8 (70.8, 76.4)</t>
  </si>
  <si>
    <t>50.1 (47.1, 53.2)</t>
  </si>
  <si>
    <t>79.1 (76.4, 81.4)</t>
  </si>
  <si>
    <t>74.2 (71.0, 77.1)</t>
  </si>
  <si>
    <t>71.8 (68.1, 75.1)</t>
  </si>
  <si>
    <t>64.6 (61.6, 67.4)</t>
  </si>
  <si>
    <t>The Cairnmillar Institute</t>
  </si>
  <si>
    <t>The JMC Academy</t>
  </si>
  <si>
    <t>81.7 (79.3, 83.6)</t>
  </si>
  <si>
    <t>66.6 (64.0, 69.1)</t>
  </si>
  <si>
    <t>84.0 (81.8, 85.8)</t>
  </si>
  <si>
    <t>83.6 (81.2, 85.6)</t>
  </si>
  <si>
    <t>73.8 (70.9, 76.3)</t>
  </si>
  <si>
    <t>69.6 (67.1, 72.0)</t>
  </si>
  <si>
    <t>The MIECAT Institute</t>
  </si>
  <si>
    <t>Think Education</t>
  </si>
  <si>
    <t>74.4 (72.1, 76.4)</t>
  </si>
  <si>
    <t>30.9 (28.7, 33.2)</t>
  </si>
  <si>
    <t>33.4 (31.0, 36.0)</t>
  </si>
  <si>
    <t>80.2 (78.1, 81.9)</t>
  </si>
  <si>
    <t>72.2 (69.6, 74.6)</t>
  </si>
  <si>
    <t>61.7 (57.8, 65.4)</t>
  </si>
  <si>
    <t>66.8 (64.4, 69.0)</t>
  </si>
  <si>
    <t>Universal Business School Sydney</t>
  </si>
  <si>
    <t>78.8 (73.8, 83.0)</t>
  </si>
  <si>
    <t>65.9 (60.8, 70.6)</t>
  </si>
  <si>
    <t>81.1 (76.4, 84.8)</t>
  </si>
  <si>
    <t>79.2 (74.1, 83.3)</t>
  </si>
  <si>
    <t>77.8 (72.6, 82.0)</t>
  </si>
  <si>
    <t>77.8 (73.1, 81.7)</t>
  </si>
  <si>
    <t>UOW College</t>
  </si>
  <si>
    <t>69.5 (64.2, 74.1)</t>
  </si>
  <si>
    <t>44.4 (39.5, 49.5)</t>
  </si>
  <si>
    <t>68.5 (63.3, 73.0)</t>
  </si>
  <si>
    <t>76.4 (70.9, 80.8)</t>
  </si>
  <si>
    <t>65.9 (60.1, 71.0)</t>
  </si>
  <si>
    <t>61.6 (56.5, 66.3)</t>
  </si>
  <si>
    <t>VIT (Victorian Institute of Technology)</t>
  </si>
  <si>
    <t>79.0 (76.7, 81.0)</t>
  </si>
  <si>
    <t>66.2 (63.7, 68.6)</t>
  </si>
  <si>
    <t>67.0 (64.3, 69.5)</t>
  </si>
  <si>
    <t>80.3 (78.0, 82.2)</t>
  </si>
  <si>
    <t>77.5 (75.1, 79.6)</t>
  </si>
  <si>
    <t>68.6 (66.0, 71.1)</t>
  </si>
  <si>
    <t>71.5 (69.0, 73.7)</t>
  </si>
  <si>
    <t>Wentworth Institute of Higher Education</t>
  </si>
  <si>
    <t>82.3 (76.6, 86.2)</t>
  </si>
  <si>
    <t>65.3 (59.3, 70.6)</t>
  </si>
  <si>
    <t>65.2 (58.8, 70.7)</t>
  </si>
  <si>
    <t>86.9 (81.7, 90.1)</t>
  </si>
  <si>
    <t>79.2 (73.3, 83.4)</t>
  </si>
  <si>
    <t>68.5 (62.0, 73.9)</t>
  </si>
  <si>
    <t>69.3 (63.4, 74.3)</t>
  </si>
  <si>
    <t>Whitehouse Institute of Design, Australia</t>
  </si>
  <si>
    <t>75.5 (71.4, 78.6)</t>
  </si>
  <si>
    <t>57.6 (53.5, 61.4)</t>
  </si>
  <si>
    <t>78.9 (75.0, 81.8)</t>
  </si>
  <si>
    <t>63.5 (58.9, 67.6)</t>
  </si>
  <si>
    <t>65.9 (60.8, 70.4)</t>
  </si>
  <si>
    <t>65.5 (61.4, 69.0)</t>
  </si>
  <si>
    <t>William Angliss Institute</t>
  </si>
  <si>
    <t>81.5 (77.9, 84.4)</t>
  </si>
  <si>
    <t>63.3 (59.3, 67.1)</t>
  </si>
  <si>
    <t>78.9 (75.2, 81.9)</t>
  </si>
  <si>
    <t>76.2 (71.9, 79.9)</t>
  </si>
  <si>
    <t>75.1 (70.8, 78.8)</t>
  </si>
  <si>
    <t>68.5 (64.6, 72.1)</t>
  </si>
  <si>
    <t>All NUHEIs</t>
  </si>
  <si>
    <t>79.7 (79.3, 80.0)</t>
  </si>
  <si>
    <t>55.6 (55.1, 56.0)</t>
  </si>
  <si>
    <t>58.8 (58.3, 59.2)</t>
  </si>
  <si>
    <t>80.6 (80.2, 80.9)</t>
  </si>
  <si>
    <t>78.1 (77.6, 78.4)</t>
  </si>
  <si>
    <t>72.7 (72.2, 73.2)</t>
  </si>
  <si>
    <t>71.4 (71.0, 71.7)</t>
  </si>
  <si>
    <t>68.4 (65.7, 70.9)</t>
  </si>
  <si>
    <t>50.5 (47.8, 53.3)</t>
  </si>
  <si>
    <t>50.7 (48.0, 53.5)</t>
  </si>
  <si>
    <t>68.9 (66.3, 71.4)</t>
  </si>
  <si>
    <t>62.7 (59.8, 65.4)</t>
  </si>
  <si>
    <t>55.9 (52.7, 59.1)</t>
  </si>
  <si>
    <t>57.4 (54.7, 60.0)</t>
  </si>
  <si>
    <t>78.3 (77.0, 79.5)</t>
  </si>
  <si>
    <t>39.5 (38.1, 40.9)</t>
  </si>
  <si>
    <t>46.5 (44.6, 48.4)</t>
  </si>
  <si>
    <t>75.0 (73.7, 76.2)</t>
  </si>
  <si>
    <t>71.2 (69.7, 72.6)</t>
  </si>
  <si>
    <t>74.2 (72.5, 75.8)</t>
  </si>
  <si>
    <t>67.9 (66.6, 69.2)</t>
  </si>
  <si>
    <t>93.3 (91.3, 94.3)</t>
  </si>
  <si>
    <t>77.5 (74.8, 79.5)</t>
  </si>
  <si>
    <t>77.8 (75.1, 79.9)</t>
  </si>
  <si>
    <t>97.9 (96.5, 98.3)</t>
  </si>
  <si>
    <t>96.5 (94.7, 97.2)</t>
  </si>
  <si>
    <t>89.4 (86.8, 91.0)</t>
  </si>
  <si>
    <t>97.1 (95.6, 97.6)</t>
  </si>
  <si>
    <t>86.1 (80.5, 89.3)</t>
  </si>
  <si>
    <t>66.3 (60.0, 71.5)</t>
  </si>
  <si>
    <t>72.4 (65.2, 77.6)</t>
  </si>
  <si>
    <t>96.3 (92.0, 97.4)</t>
  </si>
  <si>
    <t>90.7 (85.2, 93.3)</t>
  </si>
  <si>
    <t>91.4 (84.5, 94.5)</t>
  </si>
  <si>
    <t>91.3 (86.3, 93.5)</t>
  </si>
  <si>
    <t>83.3 (81.7, 84.7)</t>
  </si>
  <si>
    <t>48.3 (46.4, 50.2)</t>
  </si>
  <si>
    <t>58.3 (55.9, 60.6)</t>
  </si>
  <si>
    <t>87.9 (86.5, 89.1)</t>
  </si>
  <si>
    <t>79.7 (77.9, 81.3)</t>
  </si>
  <si>
    <t>83.5 (81.3, 85.4)</t>
  </si>
  <si>
    <t>82.7 (81.1, 84.1)</t>
  </si>
  <si>
    <t>81.6 (75.3, 85.7)</t>
  </si>
  <si>
    <t>75.9 (69.6, 80.6)</t>
  </si>
  <si>
    <t>76.9 (70.6, 81.4)</t>
  </si>
  <si>
    <t>77.9 (71.5, 82.5)</t>
  </si>
  <si>
    <t>59.2 (52.4, 65.4)</t>
  </si>
  <si>
    <t>64.5 (57.6, 70.3)</t>
  </si>
  <si>
    <t>70.9 (64.4, 76.0)</t>
  </si>
  <si>
    <t>81.2 (74.3, 85.7)</t>
  </si>
  <si>
    <t>24.6 (19.4, 31.8)</t>
  </si>
  <si>
    <t>29.7 (22.2, 40.0)</t>
  </si>
  <si>
    <t>84.1 (77.4, 88.1)</t>
  </si>
  <si>
    <t>80.3 (73.1, 85.1)</t>
  </si>
  <si>
    <t>77.8 (66.0, 85.7)</t>
  </si>
  <si>
    <t>88.6 (82.4, 91.8)</t>
  </si>
  <si>
    <t>87.7 (86.4, 88.9)</t>
  </si>
  <si>
    <t>59.6 (57.8, 61.3)</t>
  </si>
  <si>
    <t>66.5 (64.6, 68.3)</t>
  </si>
  <si>
    <t>95.1 (94.2, 95.8)</t>
  </si>
  <si>
    <t>93.2 (92.1, 94.1)</t>
  </si>
  <si>
    <t>92.7 (91.4, 93.8)</t>
  </si>
  <si>
    <t>93.2 (92.2, 94.0)</t>
  </si>
  <si>
    <t>81.4 (76.6, 85.0)</t>
  </si>
  <si>
    <t>22.1 (18.3, 27.0)</t>
  </si>
  <si>
    <t>85.1 (80.7, 88.3)</t>
  </si>
  <si>
    <t>83.7 (78.8, 87.3)</t>
  </si>
  <si>
    <t>80.0 (68.2, 88.0)</t>
  </si>
  <si>
    <t>81.2 (76.5, 84.8)</t>
  </si>
  <si>
    <t>88.5 (87.2, 89.6)</t>
  </si>
  <si>
    <t>72.7 (71.0, 74.3)</t>
  </si>
  <si>
    <t>75.1 (73.4, 76.7)</t>
  </si>
  <si>
    <t>87.7 (86.4, 88.8)</t>
  </si>
  <si>
    <t>81.9 (80.2, 83.3)</t>
  </si>
  <si>
    <t>83.1 (81.7, 84.4)</t>
  </si>
  <si>
    <t>84.8 (82.6, 86.6)</t>
  </si>
  <si>
    <t>69.4 (66.9, 71.8)</t>
  </si>
  <si>
    <t>69.5 (67.0, 71.9)</t>
  </si>
  <si>
    <t>86.2 (84.2, 87.9)</t>
  </si>
  <si>
    <t>79.1 (76.5, 81.4)</t>
  </si>
  <si>
    <t>78.3 (75.8, 80.6)</t>
  </si>
  <si>
    <t>77.9 (75.6, 80.0)</t>
  </si>
  <si>
    <t>94.8 (91.0, 96.1)</t>
  </si>
  <si>
    <t>95.9 (92.4, 97.0)</t>
  </si>
  <si>
    <t>96.9 (93.4, 97.7)</t>
  </si>
  <si>
    <t>97.8 (94.4, 98.5)</t>
  </si>
  <si>
    <t>92.6 (88.5, 94.4)</t>
  </si>
  <si>
    <t>96.9 (93.5, 97.8)</t>
  </si>
  <si>
    <t>84.1 (76.8, 88.7)</t>
  </si>
  <si>
    <t>53.1 (45.3, 60.7)</t>
  </si>
  <si>
    <t>73.0 (65.0, 79.1)</t>
  </si>
  <si>
    <t>69.2 (59.8, 76.7)</t>
  </si>
  <si>
    <t>79.2 (69.6, 85.6)</t>
  </si>
  <si>
    <t>68.8 (60.8, 75.2)</t>
  </si>
  <si>
    <t>86.9 (83.5, 89.2)</t>
  </si>
  <si>
    <t>63.5 (59.6, 67.1)</t>
  </si>
  <si>
    <t>64.2 (59.2, 68.6)</t>
  </si>
  <si>
    <t>76.7 (73.0, 79.8)</t>
  </si>
  <si>
    <t>78.2 (74.1, 81.5)</t>
  </si>
  <si>
    <t>62.3 (58.1, 66.2)</t>
  </si>
  <si>
    <t>67.4 (63.5, 70.8)</t>
  </si>
  <si>
    <t>92.3 (90.1, 93.9)</t>
  </si>
  <si>
    <t>68.6 (65.3, 71.6)</t>
  </si>
  <si>
    <t>77.5 (74.0, 80.5)</t>
  </si>
  <si>
    <t>94.2 (92.2, 95.5)</t>
  </si>
  <si>
    <t>94.3 (92.2, 95.7)</t>
  </si>
  <si>
    <t>87.0 (84.1, 89.3)</t>
  </si>
  <si>
    <t>90.9 (88.6, 92.6)</t>
  </si>
  <si>
    <t>83.1 (81.1, 84.8)</t>
  </si>
  <si>
    <t>68.9 (66.6, 71.0)</t>
  </si>
  <si>
    <t>69.7 (67.4, 71.8)</t>
  </si>
  <si>
    <t>85.7 (83.8, 87.2)</t>
  </si>
  <si>
    <t>84.6 (82.6, 86.3)</t>
  </si>
  <si>
    <t>78.1 (75.6, 80.3)</t>
  </si>
  <si>
    <t>79.4 (77.4, 81.2)</t>
  </si>
  <si>
    <t>78.2 (76.0, 80.1)</t>
  </si>
  <si>
    <t>58.1 (55.8, 60.4)</t>
  </si>
  <si>
    <t>58.3 (56.0, 60.6)</t>
  </si>
  <si>
    <t>78.8 (76.7, 80.6)</t>
  </si>
  <si>
    <t>80.7 (78.5, 82.7)</t>
  </si>
  <si>
    <t>78.4 (76.2, 80.4)</t>
  </si>
  <si>
    <t>71.5 (69.3, 73.5)</t>
  </si>
  <si>
    <t>53.0 (51.4, 54.5)</t>
  </si>
  <si>
    <t>53.1 (51.6, 54.7)</t>
  </si>
  <si>
    <t>74.6 (73.0, 76.1)</t>
  </si>
  <si>
    <t>79.6 (78.1, 81.0)</t>
  </si>
  <si>
    <t>75.0 (73.6, 76.3)</t>
  </si>
  <si>
    <t>88.7 (81.8, 92.4)</t>
  </si>
  <si>
    <t>56.1 (48.4, 63.3)</t>
  </si>
  <si>
    <t>58.3 (50.3, 65.6)</t>
  </si>
  <si>
    <t>93.8 (88.0, 96.2)</t>
  </si>
  <si>
    <t>90.3 (83.6, 93.6)</t>
  </si>
  <si>
    <t>83.9 (75.9, 88.9)</t>
  </si>
  <si>
    <t>95.5 (90.0, 97.3)</t>
  </si>
  <si>
    <t>82.6 (79.5, 85.1)</t>
  </si>
  <si>
    <t>67.0 (63.7, 70.0)</t>
  </si>
  <si>
    <t>67.4 (64.0, 70.6)</t>
  </si>
  <si>
    <t>81.3 (78.4, 83.8)</t>
  </si>
  <si>
    <t>76.5 (73.1, 79.4)</t>
  </si>
  <si>
    <t>84.7 (81.7, 87.0)</t>
  </si>
  <si>
    <t>76.3 (73.3, 79.0)</t>
  </si>
  <si>
    <t>77.3 (76.2, 78.4)</t>
  </si>
  <si>
    <t>40.5 (39.2, 41.7)</t>
  </si>
  <si>
    <t>46.8 (45.3, 48.2)</t>
  </si>
  <si>
    <t>78.2 (77.1, 79.3)</t>
  </si>
  <si>
    <t>70.8 (69.4, 72.1)</t>
  </si>
  <si>
    <t>61.0 (59.4, 62.5)</t>
  </si>
  <si>
    <t>88.4 (86.1, 90.2)</t>
  </si>
  <si>
    <t>70.1 (67.2, 72.7)</t>
  </si>
  <si>
    <t>89.3 (87.0, 90.9)</t>
  </si>
  <si>
    <t>85.8 (83.2, 87.8)</t>
  </si>
  <si>
    <t>77.3 (74.3, 79.8)</t>
  </si>
  <si>
    <t>78.2 (75.5, 80.5)</t>
  </si>
  <si>
    <t>65.3 (61.7, 68.4)</t>
  </si>
  <si>
    <t>47.3 (44.0, 50.7)</t>
  </si>
  <si>
    <t>47.5 (44.2, 50.9)</t>
  </si>
  <si>
    <t>71.1 (67.7, 74.0)</t>
  </si>
  <si>
    <t>72.4 (68.8, 75.5)</t>
  </si>
  <si>
    <t>78.1 (74.8, 80.7)</t>
  </si>
  <si>
    <t>75.3 (72.2, 77.9)</t>
  </si>
  <si>
    <t>78.9 (76.8, 80.9)</t>
  </si>
  <si>
    <t>54.5 (52.1, 56.8)</t>
  </si>
  <si>
    <t>54.4 (52.0, 56.8)</t>
  </si>
  <si>
    <t>78.3 (76.2, 80.2)</t>
  </si>
  <si>
    <t>77.9 (75.7, 80.0)</t>
  </si>
  <si>
    <t>73.6 (71.2, 75.8)</t>
  </si>
  <si>
    <t>72.3 (70.1, 74.3)</t>
  </si>
  <si>
    <t>59.7 (57.5, 62.0)</t>
  </si>
  <si>
    <t>72.7 (70.6, 74.7)</t>
  </si>
  <si>
    <t>68.6 (66.2, 70.8)</t>
  </si>
  <si>
    <t>56.8 (54.4, 59.2)</t>
  </si>
  <si>
    <t>68.8 (66.6, 70.8)</t>
  </si>
  <si>
    <t>83.2 (81.3, 84.9)</t>
  </si>
  <si>
    <t>61.6 (59.3, 63.8)</t>
  </si>
  <si>
    <t>62.7 (60.5, 64.9)</t>
  </si>
  <si>
    <t>76.6 (74.5, 78.5)</t>
  </si>
  <si>
    <t>72.5 (70.1, 74.7)</t>
  </si>
  <si>
    <t>75.7 (73.5, 77.8)</t>
  </si>
  <si>
    <t>65.6 (63.4, 67.7)</t>
  </si>
  <si>
    <t>51.4 (49.3, 53.5)</t>
  </si>
  <si>
    <t>52.0 (49.7, 54.2)</t>
  </si>
  <si>
    <t>72.1 (70.2, 74.0)</t>
  </si>
  <si>
    <t>71.9 (69.8, 74.0)</t>
  </si>
  <si>
    <t>74.7 (72.6, 76.7)</t>
  </si>
  <si>
    <t>66.7 (64.7, 68.6)</t>
  </si>
  <si>
    <t>91.6 (87.6, 93.8)</t>
  </si>
  <si>
    <t>77.9 (72.9, 81.6)</t>
  </si>
  <si>
    <t>91.8 (87.9, 93.9)</t>
  </si>
  <si>
    <t>90.8 (86.6, 93.1)</t>
  </si>
  <si>
    <t>83.9 (78.9, 87.3)</t>
  </si>
  <si>
    <t>86.1 (81.6, 88.9)</t>
  </si>
  <si>
    <t>81.8 (80.2, 83.3)</t>
  </si>
  <si>
    <t>69.7 (67.9, 71.4)</t>
  </si>
  <si>
    <t>79.8 (78.1, 81.3)</t>
  </si>
  <si>
    <t>75.9 (74.1, 77.6)</t>
  </si>
  <si>
    <t>71.8 (69.8, 73.6)</t>
  </si>
  <si>
    <t>73.7 (66.0, 79.2)</t>
  </si>
  <si>
    <t>62.1 (54.5, 68.6)</t>
  </si>
  <si>
    <t>63.2 (55.4, 69.7)</t>
  </si>
  <si>
    <t>70.9 (62.9, 76.9)</t>
  </si>
  <si>
    <t>46.9 (38.6, 55.6)</t>
  </si>
  <si>
    <t>53.4 (46.1, 60.5)</t>
  </si>
  <si>
    <t>89.8 (81.8, 93.7)</t>
  </si>
  <si>
    <t>83.7 (74.9, 88.9)</t>
  </si>
  <si>
    <t>93.9 (86.6, 96.6)</t>
  </si>
  <si>
    <t>95.3 (87.5, 97.9)</t>
  </si>
  <si>
    <t>86.7 (77.6, 91.6)</t>
  </si>
  <si>
    <t>81.8 (79.6, 83.7)</t>
  </si>
  <si>
    <t>60.8 (58.3, 63.2)</t>
  </si>
  <si>
    <t>60.7 (58.3, 63.1)</t>
  </si>
  <si>
    <t>84.1 (82.1, 85.9)</t>
  </si>
  <si>
    <t>85.0 (82.9, 86.8)</t>
  </si>
  <si>
    <t>76.3 (73.8, 78.6)</t>
  </si>
  <si>
    <t>82.7 (80.7, 84.5)</t>
  </si>
  <si>
    <t>85.2 (73.0, 90.9)</t>
  </si>
  <si>
    <t>66.7 (54.0, 76.3)</t>
  </si>
  <si>
    <t>69.2 (56.2, 78.7)</t>
  </si>
  <si>
    <t>88.5 (76.2, 93.5)</t>
  </si>
  <si>
    <t>92.6 (81.3, 96.1)</t>
  </si>
  <si>
    <t>77.4 (75.0, 79.6)</t>
  </si>
  <si>
    <t>66.4 (64.0, 68.8)</t>
  </si>
  <si>
    <t>77.4 (75.1, 79.5)</t>
  </si>
  <si>
    <t>77.9 (75.5, 80.1)</t>
  </si>
  <si>
    <t>70.0 (67.4, 72.4)</t>
  </si>
  <si>
    <t>67.8 (65.3, 70.1)</t>
  </si>
  <si>
    <t>77.5 (75.9, 79.0)</t>
  </si>
  <si>
    <t>62.2 (60.5, 63.8)</t>
  </si>
  <si>
    <t>80.3 (78.8, 81.6)</t>
  </si>
  <si>
    <t>75.2 (73.5, 76.8)</t>
  </si>
  <si>
    <t>75.3 (73.6, 76.8)</t>
  </si>
  <si>
    <t>74.0 (72.4, 75.4)</t>
  </si>
  <si>
    <t>56.7 (54.0, 59.4)</t>
  </si>
  <si>
    <t>57.3 (54.5, 60.0)</t>
  </si>
  <si>
    <t>81.2 (78.9, 83.2)</t>
  </si>
  <si>
    <t>80.4 (77.8, 82.7)</t>
  </si>
  <si>
    <t>79.3 (76.7, 81.7)</t>
  </si>
  <si>
    <t>77.7 (75.3, 79.9)</t>
  </si>
  <si>
    <t>84.8 (81.7, 87.0)</t>
  </si>
  <si>
    <t>71.8 (68.3, 74.8)</t>
  </si>
  <si>
    <t>87.7 (84.8, 89.7)</t>
  </si>
  <si>
    <t>90.8 (87.9, 92.5)</t>
  </si>
  <si>
    <t>85.4 (81.9, 87.8)</t>
  </si>
  <si>
    <t>77.2 (73.8, 79.9)</t>
  </si>
  <si>
    <t>78.9 (73.8, 83.0)</t>
  </si>
  <si>
    <t>58.2 (52.6, 63.4)</t>
  </si>
  <si>
    <t>77.0 (71.9, 81.1)</t>
  </si>
  <si>
    <t>70.6 (65.0, 75.5)</t>
  </si>
  <si>
    <t>66.9 (61.2, 72.0)</t>
  </si>
  <si>
    <t>70.6 (65.2, 75.2)</t>
  </si>
  <si>
    <t>84.9 (81.4, 87.5)</t>
  </si>
  <si>
    <t>68.4 (64.5, 72.0)</t>
  </si>
  <si>
    <t>87.5 (84.3, 89.9)</t>
  </si>
  <si>
    <t>84.4 (80.8, 87.1)</t>
  </si>
  <si>
    <t>77.3 (73.0, 80.8)</t>
  </si>
  <si>
    <t>82.4 (79.0, 85.2)</t>
  </si>
  <si>
    <t>90.2 (87.8, 91.6)</t>
  </si>
  <si>
    <t>83.7 (81.2, 85.5)</t>
  </si>
  <si>
    <t>89.6 (87.3, 90.9)</t>
  </si>
  <si>
    <t>90.4 (88.2, 91.8)</t>
  </si>
  <si>
    <t>91.6 (89.3, 93.0)</t>
  </si>
  <si>
    <t>92.1 (89.6, 93.5)</t>
  </si>
  <si>
    <t>84.1 (81.6, 85.9)</t>
  </si>
  <si>
    <t>65.8 (63.6, 67.9)</t>
  </si>
  <si>
    <t>65.9 (63.7, 68.0)</t>
  </si>
  <si>
    <t>77.4 (75.4, 79.2)</t>
  </si>
  <si>
    <t>73.4 (71.2, 75.5)</t>
  </si>
  <si>
    <t>72.8 (70.5, 74.8)</t>
  </si>
  <si>
    <t>81.7 (79.8, 83.4)</t>
  </si>
  <si>
    <t>58.9 (56.7, 61.0)</t>
  </si>
  <si>
    <t>62.3 (59.2, 65.1)</t>
  </si>
  <si>
    <t>80.5 (78.7, 82.2)</t>
  </si>
  <si>
    <t>78.0 (75.9, 79.9)</t>
  </si>
  <si>
    <t>72.2 (70.0, 74.3)</t>
  </si>
  <si>
    <t>76.7 (74.7, 78.4)</t>
  </si>
  <si>
    <t>92.5 (90.6, 93.6)</t>
  </si>
  <si>
    <t>81.8 (79.4, 83.6)</t>
  </si>
  <si>
    <t>85.5 (83.2, 87.2)</t>
  </si>
  <si>
    <t>96.4 (95.0, 97.2)</t>
  </si>
  <si>
    <t>95.8 (94.1, 96.7)</t>
  </si>
  <si>
    <t>97.3 (95.7, 98.0)</t>
  </si>
  <si>
    <t>92.9 (91.2, 94.0)</t>
  </si>
  <si>
    <t>85.8 (83.3, 87.8)</t>
  </si>
  <si>
    <t>76.7 (73.9, 79.1)</t>
  </si>
  <si>
    <t>77.2 (74.4, 79.6)</t>
  </si>
  <si>
    <t>88.2 (85.9, 90.0)</t>
  </si>
  <si>
    <t>80.1 (77.1, 82.6)</t>
  </si>
  <si>
    <t>80.8 (78.0, 83.1)</t>
  </si>
  <si>
    <t>82.3 (79.7, 84.4)</t>
  </si>
  <si>
    <t>98.2 (93.1, 98.9)</t>
  </si>
  <si>
    <t>71.9 (64.4, 77.5)</t>
  </si>
  <si>
    <t>79.2 (71.0, 84.2)</t>
  </si>
  <si>
    <t>96.5 (91.1, 97.7)</t>
  </si>
  <si>
    <t>100.0 (95.5, 99.9)</t>
  </si>
  <si>
    <t>95.9 (89.4, 97.6)</t>
  </si>
  <si>
    <t>94.7 (89.0, 96.5)</t>
  </si>
  <si>
    <t>84.0 (78.8, 87.5)</t>
  </si>
  <si>
    <t>63.6 (57.9, 68.7)</t>
  </si>
  <si>
    <t>83.3 (78.2, 86.9)</t>
  </si>
  <si>
    <t>80.4 (74.8, 84.5)</t>
  </si>
  <si>
    <t>87.8 (82.5, 91.0)</t>
  </si>
  <si>
    <t>75.5 (70.0, 79.7)</t>
  </si>
  <si>
    <t>84.3 (83.1, 85.4)</t>
  </si>
  <si>
    <t>79.4 (78.1, 80.6)</t>
  </si>
  <si>
    <t>79.6 (78.3, 80.8)</t>
  </si>
  <si>
    <t>84.1 (82.8, 85.3)</t>
  </si>
  <si>
    <t>78.6 (77.2, 79.9)</t>
  </si>
  <si>
    <t>74.8 (73.4, 76.1)</t>
  </si>
  <si>
    <t>76.8 (74.1, 79.2)</t>
  </si>
  <si>
    <t>54.9 (52.0, 57.6)</t>
  </si>
  <si>
    <t>54.8 (51.9, 57.5)</t>
  </si>
  <si>
    <t>78.8 (76.3, 81.0)</t>
  </si>
  <si>
    <t>79.5 (76.8, 81.9)</t>
  </si>
  <si>
    <t>86.9 (84.6, 88.8)</t>
  </si>
  <si>
    <t>72.7 (70.0, 75.1)</t>
  </si>
  <si>
    <t>91.6 (89.1, 93.1)</t>
  </si>
  <si>
    <t>85.9 (83.1, 87.9)</t>
  </si>
  <si>
    <t>86.5 (83.7, 88.5)</t>
  </si>
  <si>
    <t>86.2 (83.3, 88.3)</t>
  </si>
  <si>
    <t>74.9 (71.3, 77.9)</t>
  </si>
  <si>
    <t>75.2 (72.0, 77.9)</t>
  </si>
  <si>
    <t>81.4 (79.0, 83.4)</t>
  </si>
  <si>
    <t>65.6 (63.0, 67.9)</t>
  </si>
  <si>
    <t>67.7 (65.0, 70.1)</t>
  </si>
  <si>
    <t>82.8 (80.7, 84.7)</t>
  </si>
  <si>
    <t>74.6 (72.0, 76.9)</t>
  </si>
  <si>
    <t>61.7 (59.0, 64.3)</t>
  </si>
  <si>
    <t>77.4 (75.1, 79.4)</t>
  </si>
  <si>
    <t>75.6 (68.6, 81.0)</t>
  </si>
  <si>
    <t>51.2 (44.2, 58.0)</t>
  </si>
  <si>
    <t>55.7 (48.4, 62.6)</t>
  </si>
  <si>
    <t>83.5 (77.2, 87.8)</t>
  </si>
  <si>
    <t>85.7 (79.1, 89.9)</t>
  </si>
  <si>
    <t>84.2 (77.4, 88.7)</t>
  </si>
  <si>
    <t>72.1 (65.2, 77.6)</t>
  </si>
  <si>
    <t>88.1 (85.3, 90.3)</t>
  </si>
  <si>
    <t>44.6 (41.0, 48.4)</t>
  </si>
  <si>
    <t>57.6 (51.8, 63.1)</t>
  </si>
  <si>
    <t>92.0 (89.5, 93.7)</t>
  </si>
  <si>
    <t>89.7 (86.9, 91.7)</t>
  </si>
  <si>
    <t>86.1 (81.6, 89.5)</t>
  </si>
  <si>
    <t>88.1 (85.4, 90.2)</t>
  </si>
  <si>
    <t>76.0 (71.5, 79.8)</t>
  </si>
  <si>
    <t>57.5 (53.0, 61.9)</t>
  </si>
  <si>
    <t>60.3 (55.4, 65.0)</t>
  </si>
  <si>
    <t>71.9 (67.5, 75.8)</t>
  </si>
  <si>
    <t>73.4 (68.6, 77.4)</t>
  </si>
  <si>
    <t>83.2 (79.0, 86.4)</t>
  </si>
  <si>
    <t>79.2 (75.2, 82.5)</t>
  </si>
  <si>
    <t>94.2 (92.3, 95.5)</t>
  </si>
  <si>
    <t>70.9 (67.8, 73.6)</t>
  </si>
  <si>
    <t>81.2 (77.9, 83.8)</t>
  </si>
  <si>
    <t>94.7 (92.8, 95.8)</t>
  </si>
  <si>
    <t>93.0 (90.7, 94.5)</t>
  </si>
  <si>
    <t>87.8 (85.0, 90.0)</t>
  </si>
  <si>
    <t>92.4 (90.3, 93.8)</t>
  </si>
  <si>
    <t>81.0 (79.7, 82.3)</t>
  </si>
  <si>
    <t>54.0 (52.4, 55.6)</t>
  </si>
  <si>
    <t>55.7 (54.1, 57.4)</t>
  </si>
  <si>
    <t>79.1 (77.7, 80.4)</t>
  </si>
  <si>
    <t>72.2 (70.5, 73.7)</t>
  </si>
  <si>
    <t>64.5 (62.8, 66.2)</t>
  </si>
  <si>
    <t>70.7 (69.3, 72.1)</t>
  </si>
  <si>
    <t>80.3 (76.2, 83.6)</t>
  </si>
  <si>
    <t>68.8 (64.4, 72.7)</t>
  </si>
  <si>
    <t>69.2 (64.7, 73.1)</t>
  </si>
  <si>
    <t>72.7 (68.3, 76.5)</t>
  </si>
  <si>
    <t>66.7 (61.8, 71.1)</t>
  </si>
  <si>
    <t>75.3 (70.9, 78.9)</t>
  </si>
  <si>
    <t>69.3 (64.9, 73.2)</t>
  </si>
  <si>
    <t>80.5 (76.0, 84.0)</t>
  </si>
  <si>
    <t>65.4 (60.5, 69.7)</t>
  </si>
  <si>
    <t>84.9 (80.6, 87.9)</t>
  </si>
  <si>
    <t>76.5 (71.3, 80.6)</t>
  </si>
  <si>
    <t>81.0 (76.3, 84.4)</t>
  </si>
  <si>
    <t>76.9 (72.4, 80.6)</t>
  </si>
  <si>
    <t>87.7 (85.1, 89.7)</t>
  </si>
  <si>
    <t>59.5 (56.2, 62.7)</t>
  </si>
  <si>
    <t>65.9 (62.4, 69.1)</t>
  </si>
  <si>
    <t>92.2 (90.1, 93.7)</t>
  </si>
  <si>
    <t>90.8 (88.4, 92.5)</t>
  </si>
  <si>
    <t>94.2 (92.1, 95.7)</t>
  </si>
  <si>
    <t>87.3 (84.8, 89.3)</t>
  </si>
  <si>
    <t>76.8 (74.6, 78.7)</t>
  </si>
  <si>
    <t>55.9 (53.6, 58.1)</t>
  </si>
  <si>
    <t>55.7 (53.5, 58.0)</t>
  </si>
  <si>
    <t>78.8 (76.8, 80.6)</t>
  </si>
  <si>
    <t>73.9 (71.5, 76.1)</t>
  </si>
  <si>
    <t>66.8 (64.2, 69.2)</t>
  </si>
  <si>
    <t>66.3 (64.1, 68.4)</t>
  </si>
  <si>
    <t>74.0 (72.2, 75.6)</t>
  </si>
  <si>
    <t>85.1 (83.6, 86.4)</t>
  </si>
  <si>
    <t>84.3 (82.6, 85.7)</t>
  </si>
  <si>
    <t>77.9 (76.1, 79.5)</t>
  </si>
  <si>
    <t>76.8 (75.1, 78.3)</t>
  </si>
  <si>
    <t>76.0 (74.6, 77.3)</t>
  </si>
  <si>
    <t>35.8 (34.4, 37.3)</t>
  </si>
  <si>
    <t>41.9 (40.2, 43.7)</t>
  </si>
  <si>
    <t>80.8 (79.5, 81.9)</t>
  </si>
  <si>
    <t>71.4 (69.8, 73.0)</t>
  </si>
  <si>
    <t>66.2 (64.2, 68.2)</t>
  </si>
  <si>
    <t>70.8 (69.3, 72.1)</t>
  </si>
  <si>
    <t>82.9 (79.7, 85.7)</t>
  </si>
  <si>
    <t>70.2 (66.8, 73.4)</t>
  </si>
  <si>
    <t>84.7 (81.8, 87.2)</t>
  </si>
  <si>
    <t>79.8 (76.3, 82.7)</t>
  </si>
  <si>
    <t>76.7 (73.1, 79.8)</t>
  </si>
  <si>
    <t>81.2 (78.1, 83.8)</t>
  </si>
  <si>
    <t>68.5 (64.1, 72.5)</t>
  </si>
  <si>
    <t>50.4 (46.1, 54.7)</t>
  </si>
  <si>
    <t>62.2 (54.4, 69.2)</t>
  </si>
  <si>
    <t>70.7 (66.4, 74.4)</t>
  </si>
  <si>
    <t>73.7 (69.1, 77.7)</t>
  </si>
  <si>
    <t>70.0 (65.5, 74.1)</t>
  </si>
  <si>
    <t>62.9 (58.6, 66.9)</t>
  </si>
  <si>
    <t>76.5 (74.7, 78.1)</t>
  </si>
  <si>
    <t>67.7 (65.9, 69.4)</t>
  </si>
  <si>
    <t>68.2 (66.3, 70.0)</t>
  </si>
  <si>
    <t>78.9 (77.3, 80.4)</t>
  </si>
  <si>
    <t>77.3 (75.5, 78.9)</t>
  </si>
  <si>
    <t>70.9 (69.0, 72.7)</t>
  </si>
  <si>
    <t>75.0 (73.3, 76.6)</t>
  </si>
  <si>
    <t>81.3 (77.1, 84.5)</t>
  </si>
  <si>
    <t>69.8 (65.5, 73.5)</t>
  </si>
  <si>
    <t>69.9 (65.5, 73.8)</t>
  </si>
  <si>
    <t>85.3 (81.5, 88.1)</t>
  </si>
  <si>
    <t>80.0 (75.7, 83.4)</t>
  </si>
  <si>
    <t>74.4 (69.9, 78.2)</t>
  </si>
  <si>
    <t>72.8 (68.5, 76.4)</t>
  </si>
  <si>
    <t>75.3 (72.4, 77.8)</t>
  </si>
  <si>
    <t>57.2 (54.2, 60.1)</t>
  </si>
  <si>
    <t>71.0 (68.0, 73.6)</t>
  </si>
  <si>
    <t>62.0 (58.6, 65.1)</t>
  </si>
  <si>
    <t>58.1 (54.5, 61.4)</t>
  </si>
  <si>
    <t>63.5 (60.6, 66.3)</t>
  </si>
  <si>
    <t>81.3 (78.7, 83.6)</t>
  </si>
  <si>
    <t>63.3 (60.4, 66.1)</t>
  </si>
  <si>
    <t>77.8 (75.2, 80.1)</t>
  </si>
  <si>
    <t>75.0 (71.8, 77.8)</t>
  </si>
  <si>
    <t>72.9 (69.9, 75.6)</t>
  </si>
  <si>
    <t>72.7 (70.0, 75.2)</t>
  </si>
  <si>
    <t>80.6 (80.4, 80.9)</t>
  </si>
  <si>
    <t>59.1 (58.8, 59.5)</t>
  </si>
  <si>
    <t>62.4 (62.1, 62.7)</t>
  </si>
  <si>
    <t>81.3 (81.0, 81.5)</t>
  </si>
  <si>
    <t>78.0 (77.7, 78.3)</t>
  </si>
  <si>
    <t>74.4 (74.1, 74.7)</t>
  </si>
  <si>
    <t>74.9 (74.6, 75.2)</t>
  </si>
  <si>
    <t>60.1 (56.0, 63.9)</t>
  </si>
  <si>
    <t>72.0 (68.2, 75.5)</t>
  </si>
  <si>
    <t>65.3 (61.0, 69.2)</t>
  </si>
  <si>
    <t>60.2 (55.8, 64.3)</t>
  </si>
  <si>
    <t>62.4 (58.4, 66.2)</t>
  </si>
  <si>
    <t>85.5 (83.8, 86.9)</t>
  </si>
  <si>
    <t>48.3 (46.2, 50.5)</t>
  </si>
  <si>
    <t>58.0 (55.3, 60.6)</t>
  </si>
  <si>
    <t>82.4 (80.6, 83.9)</t>
  </si>
  <si>
    <t>73.1 (70.8, 75.2)</t>
  </si>
  <si>
    <t>77.8 (75.5, 79.9)</t>
  </si>
  <si>
    <t>77.5 (75.6, 79.2)</t>
  </si>
  <si>
    <t>93.0 (89.6, 94.4)</t>
  </si>
  <si>
    <t>77.1 (73.0, 80.0)</t>
  </si>
  <si>
    <t>96.6 (93.8, 97.3)</t>
  </si>
  <si>
    <t>97.2 (94.2, 97.9)</t>
  </si>
  <si>
    <t>84.3 (79.6, 87.2)</t>
  </si>
  <si>
    <t>97.5 (94.9, 97.9)</t>
  </si>
  <si>
    <t>84.9 (77.8, 88.6)</t>
  </si>
  <si>
    <t>67.9 (60.3, 73.8)</t>
  </si>
  <si>
    <t>76.9 (67.9, 82.4)</t>
  </si>
  <si>
    <t>96.2 (90.6, 97.4)</t>
  </si>
  <si>
    <t>90.0 (83.0, 92.9)</t>
  </si>
  <si>
    <t>92.3 (83.7, 95.5)</t>
  </si>
  <si>
    <t>90.6 (84.0, 93.2)</t>
  </si>
  <si>
    <t>83.4 (81.1, 85.3)</t>
  </si>
  <si>
    <t>47.0 (44.3, 49.8)</t>
  </si>
  <si>
    <t>57.5 (54.0, 60.9)</t>
  </si>
  <si>
    <t>85.3 (83.2, 87.1)</t>
  </si>
  <si>
    <t>75.2 (72.4, 77.7)</t>
  </si>
  <si>
    <t>82.1 (79.0, 84.7)</t>
  </si>
  <si>
    <t>81.3 (79.0, 83.3)</t>
  </si>
  <si>
    <t>75.0 (66.1, 80.7)</t>
  </si>
  <si>
    <t>73.8 (65.4, 79.3)</t>
  </si>
  <si>
    <t>68.3 (59.6, 74.7)</t>
  </si>
  <si>
    <t>52.5 (44.1, 60.6)</t>
  </si>
  <si>
    <t>56.1 (47.8, 63.7)</t>
  </si>
  <si>
    <t>59.5 (51.3, 66.6)</t>
  </si>
  <si>
    <t>85.7 (76.1, 90.2)</t>
  </si>
  <si>
    <t>28.6 (21.4, 38.8)</t>
  </si>
  <si>
    <t>76.5 (66.0, 83.0)</t>
  </si>
  <si>
    <t>88.6 (79.2, 92.4)</t>
  </si>
  <si>
    <t>90.6 (88.8, 91.9)</t>
  </si>
  <si>
    <t>64.6 (62.1, 66.9)</t>
  </si>
  <si>
    <t>70.8 (68.2, 73.1)</t>
  </si>
  <si>
    <t>95.1 (93.8, 96.0)</t>
  </si>
  <si>
    <t>93.7 (92.1, 94.8)</t>
  </si>
  <si>
    <t>92.3 (90.4, 93.7)</t>
  </si>
  <si>
    <t>94.8 (93.4, 95.7)</t>
  </si>
  <si>
    <t>81.4 (74.3, 86.2)</t>
  </si>
  <si>
    <t>11.1 (7.7, 17.4)</t>
  </si>
  <si>
    <t>87.3 (80.8, 91.1)</t>
  </si>
  <si>
    <t>84.8 (77.6, 89.3)</t>
  </si>
  <si>
    <t>80.6 (73.5, 85.4)</t>
  </si>
  <si>
    <t>88.6 (86.7, 90.1)</t>
  </si>
  <si>
    <t>75.1 (72.8, 77.1)</t>
  </si>
  <si>
    <t>76.2 (73.9, 78.3)</t>
  </si>
  <si>
    <t>87.8 (85.9, 89.3)</t>
  </si>
  <si>
    <t>89.6 (87.6, 91.1)</t>
  </si>
  <si>
    <t>85.7 (83.8, 87.3)</t>
  </si>
  <si>
    <t>87.3 (84.1, 89.6)</t>
  </si>
  <si>
    <t>73.2 (69.5, 76.4)</t>
  </si>
  <si>
    <t>86.2 (83.1, 88.6)</t>
  </si>
  <si>
    <t>78.9 (74.9, 82.2)</t>
  </si>
  <si>
    <t>82.0 (78.5, 84.9)</t>
  </si>
  <si>
    <t>82.7 (79.4, 85.3)</t>
  </si>
  <si>
    <t>94.2 (88.6, 95.5)</t>
  </si>
  <si>
    <t>96.2 (90.8, 97.0)</t>
  </si>
  <si>
    <t>96.0 (90.3, 97.0)</t>
  </si>
  <si>
    <t>88.2 (81.8, 90.8)</t>
  </si>
  <si>
    <t>98.0 (92.9, 98.3)</t>
  </si>
  <si>
    <t>78.0 (68.0, 84.6)</t>
  </si>
  <si>
    <t>59.5 (49.5, 68.4)</t>
  </si>
  <si>
    <t>68.3 (58.0, 76.3)</t>
  </si>
  <si>
    <t>66.7 (54.5, 76.3)</t>
  </si>
  <si>
    <t>87.1 (75.4, 92.8)</t>
  </si>
  <si>
    <t>69.0 (58.9, 76.8)</t>
  </si>
  <si>
    <t>86.2 (81.7, 89.1)</t>
  </si>
  <si>
    <t>63.4 (58.3, 67.9)</t>
  </si>
  <si>
    <t>82.0 (77.4, 85.3)</t>
  </si>
  <si>
    <t>80.5 (75.3, 84.4)</t>
  </si>
  <si>
    <t>64.3 (59.1, 68.9)</t>
  </si>
  <si>
    <t>74.8 (70.0, 78.6)</t>
  </si>
  <si>
    <t>92.3 (88.9, 94.4)</t>
  </si>
  <si>
    <t>71.7 (66.9, 75.7)</t>
  </si>
  <si>
    <t>79.0 (74.1, 82.8)</t>
  </si>
  <si>
    <t>94.2 (91.1, 95.9)</t>
  </si>
  <si>
    <t>96.9 (94.1, 98.1)</t>
  </si>
  <si>
    <t>87.0 (82.7, 90.0)</t>
  </si>
  <si>
    <t>93.7 (90.6, 95.5)</t>
  </si>
  <si>
    <t>80.6 (77.4, 83.3)</t>
  </si>
  <si>
    <t>69.1 (65.7, 72.2)</t>
  </si>
  <si>
    <t>68.9 (65.5, 72.0)</t>
  </si>
  <si>
    <t>80.9 (77.8, 83.5)</t>
  </si>
  <si>
    <t>76.9 (73.3, 80.0)</t>
  </si>
  <si>
    <t>76.7 (73.4, 79.4)</t>
  </si>
  <si>
    <t>79.5 (76.4, 82.1)</t>
  </si>
  <si>
    <t>61.3 (58.0, 64.4)</t>
  </si>
  <si>
    <t>81.8 (79.0, 84.2)</t>
  </si>
  <si>
    <t>81.3 (78.1, 83.9)</t>
  </si>
  <si>
    <t>81.5 (78.6, 84.0)</t>
  </si>
  <si>
    <t>77.2 (74.2, 79.7)</t>
  </si>
  <si>
    <t>76.4 (74.4, 78.2)</t>
  </si>
  <si>
    <t>55.9 (53.8, 58.0)</t>
  </si>
  <si>
    <t>79.4 (77.5, 81.0)</t>
  </si>
  <si>
    <t>74.8 (72.6, 76.8)</t>
  </si>
  <si>
    <t>83.7 (81.9, 85.2)</t>
  </si>
  <si>
    <t>94.3 (85.2, 97.0)</t>
  </si>
  <si>
    <t>66.7 (55.8, 75.2)</t>
  </si>
  <si>
    <t>71.9 (60.3, 80.0)</t>
  </si>
  <si>
    <t>88.6 (78.5, 93.1)</t>
  </si>
  <si>
    <t>97.2 (89.1, 98.8)</t>
  </si>
  <si>
    <t>83.1 (77.5, 87.1)</t>
  </si>
  <si>
    <t>67.4 (61.6, 72.6)</t>
  </si>
  <si>
    <t>77.2 (71.5, 81.8)</t>
  </si>
  <si>
    <t>74.1 (67.8, 79.3)</t>
  </si>
  <si>
    <t>83.2 (77.7, 87.2)</t>
  </si>
  <si>
    <t>77.5 (72.0, 81.9)</t>
  </si>
  <si>
    <t>80.3 (78.7, 81.7)</t>
  </si>
  <si>
    <t>50.1 (48.3, 52.0)</t>
  </si>
  <si>
    <t>56.7 (54.6, 58.7)</t>
  </si>
  <si>
    <t>81.7 (80.2, 83.1)</t>
  </si>
  <si>
    <t>71.6 (69.6, 73.4)</t>
  </si>
  <si>
    <t>61.5 (59.5, 63.5)</t>
  </si>
  <si>
    <t>76.5 (74.9, 78.0)</t>
  </si>
  <si>
    <t>88.3 (83.8, 91.0)</t>
  </si>
  <si>
    <t>75.9 (71.1, 79.5)</t>
  </si>
  <si>
    <t>91.7 (87.7, 93.6)</t>
  </si>
  <si>
    <t>85.7 (80.7, 88.8)</t>
  </si>
  <si>
    <t>84.8 (80.0, 87.8)</t>
  </si>
  <si>
    <t>83.0 (78.5, 86.0)</t>
  </si>
  <si>
    <t>61.8 (57.3, 65.9)</t>
  </si>
  <si>
    <t>50.7 (46.5, 55.0)</t>
  </si>
  <si>
    <t>67.7 (63.2, 71.4)</t>
  </si>
  <si>
    <t>71.4 (66.7, 75.2)</t>
  </si>
  <si>
    <t>81.4 (77.2, 84.3)</t>
  </si>
  <si>
    <t>83.9 (80.1, 86.4)</t>
  </si>
  <si>
    <t>80.4 (77.2, 83.2)</t>
  </si>
  <si>
    <t>59.1 (55.5, 62.5)</t>
  </si>
  <si>
    <t>80.4 (77.2, 83.1)</t>
  </si>
  <si>
    <t>77.2 (73.7, 80.2)</t>
  </si>
  <si>
    <t>78.9 (75.6, 81.7)</t>
  </si>
  <si>
    <t>78.5 (75.3, 81.2)</t>
  </si>
  <si>
    <t>74.1 (71.5, 76.5)</t>
  </si>
  <si>
    <t>58.5 (55.8, 61.1)</t>
  </si>
  <si>
    <t>64.2 (61.3, 67.0)</t>
  </si>
  <si>
    <t>54.2 (51.4, 57.0)</t>
  </si>
  <si>
    <t>67.7 (65.1, 70.1)</t>
  </si>
  <si>
    <t>82.0 (78.8, 84.7)</t>
  </si>
  <si>
    <t>65.0 (61.5, 68.3)</t>
  </si>
  <si>
    <t>65.6 (62.1, 68.9)</t>
  </si>
  <si>
    <t>76.4 (73.1, 79.3)</t>
  </si>
  <si>
    <t>67.5 (63.7, 71.0)</t>
  </si>
  <si>
    <t>79.0 (75.6, 81.8)</t>
  </si>
  <si>
    <t>68.2 (64.8, 71.4)</t>
  </si>
  <si>
    <t>78.8 (75.2, 82.0)</t>
  </si>
  <si>
    <t>65.7 (61.9, 69.3)</t>
  </si>
  <si>
    <t>77.8 (73.9, 81.2)</t>
  </si>
  <si>
    <t>87.8 (84.8, 90.3)</t>
  </si>
  <si>
    <t>78.7 (75.3, 81.7)</t>
  </si>
  <si>
    <t>93.0 (86.7, 95.4)</t>
  </si>
  <si>
    <t>74.6 (67.0, 80.0)</t>
  </si>
  <si>
    <t>89.8 (83.3, 92.8)</t>
  </si>
  <si>
    <t>80.4 (72.7, 85.3)</t>
  </si>
  <si>
    <t>88.1 (81.4, 91.5)</t>
  </si>
  <si>
    <t>81.2 (79.1, 83.0)</t>
  </si>
  <si>
    <t>68.8 (66.4, 70.9)</t>
  </si>
  <si>
    <t>78.8 (76.6, 80.6)</t>
  </si>
  <si>
    <t>75.0 (72.6, 77.1)</t>
  </si>
  <si>
    <t>71.3 (68.9, 73.4)</t>
  </si>
  <si>
    <t>77.3 (75.1, 79.2)</t>
  </si>
  <si>
    <t>70.0 (58.7, 78.0)</t>
  </si>
  <si>
    <t>66.7 (55.5, 75.1)</t>
  </si>
  <si>
    <t>56.7 (45.9, 66.4)</t>
  </si>
  <si>
    <t>67.9 (55.9, 76.7)</t>
  </si>
  <si>
    <t>40.0 (30.7, 51.0)</t>
  </si>
  <si>
    <t>43.3 (33.6, 54.1)</t>
  </si>
  <si>
    <t>80.5 (77.3, 83.2)</t>
  </si>
  <si>
    <t>64.1 (60.6, 67.4)</t>
  </si>
  <si>
    <t>64.0 (60.5, 67.3)</t>
  </si>
  <si>
    <t>82.6 (79.6, 85.1)</t>
  </si>
  <si>
    <t>84.3 (81.2, 86.8)</t>
  </si>
  <si>
    <t>78.3 (74.9, 81.1)</t>
  </si>
  <si>
    <t>86.5 (83.7, 88.6)</t>
  </si>
  <si>
    <t>75.5 (71.5, 78.9)</t>
  </si>
  <si>
    <t>72.0 (68.2, 75.3)</t>
  </si>
  <si>
    <t>76.8 (73.1, 80.0)</t>
  </si>
  <si>
    <t>81.3 (77.5, 84.4)</t>
  </si>
  <si>
    <t>73.2 (69.3, 76.7)</t>
  </si>
  <si>
    <t>72.2 (68.5, 75.6)</t>
  </si>
  <si>
    <t>82.6 (80.4, 84.5)</t>
  </si>
  <si>
    <t>65.7 (63.2, 68.1)</t>
  </si>
  <si>
    <t>85.3 (83.3, 87.0)</t>
  </si>
  <si>
    <t>77.6 (75.1, 79.8)</t>
  </si>
  <si>
    <t>79.2 (76.9, 81.3)</t>
  </si>
  <si>
    <t>79.9 (77.7, 81.8)</t>
  </si>
  <si>
    <t>82.5 (79.1, 85.3)</t>
  </si>
  <si>
    <t>65.8 (62.0, 69.3)</t>
  </si>
  <si>
    <t>81.4 (78.1, 84.2)</t>
  </si>
  <si>
    <t>81.5 (77.7, 84.6)</t>
  </si>
  <si>
    <t>86.3 (83.1, 88.8)</t>
  </si>
  <si>
    <t>83.2 (80.0, 85.8)</t>
  </si>
  <si>
    <t>86.8 (82.9, 89.1)</t>
  </si>
  <si>
    <t>81.0 (76.8, 83.8)</t>
  </si>
  <si>
    <t>89.6 (85.8, 91.5)</t>
  </si>
  <si>
    <t>90.7 (86.8, 92.7)</t>
  </si>
  <si>
    <t>90.1 (86.2, 92.1)</t>
  </si>
  <si>
    <t>83.6 (79.5, 86.2)</t>
  </si>
  <si>
    <t>76.8 (70.4, 81.8)</t>
  </si>
  <si>
    <t>62.5 (55.7, 68.6)</t>
  </si>
  <si>
    <t>78.1 (71.8, 82.9)</t>
  </si>
  <si>
    <t>71.0 (64.2, 76.6)</t>
  </si>
  <si>
    <t>67.4 (60.6, 73.2)</t>
  </si>
  <si>
    <t>72.9 (66.4, 78.2)</t>
  </si>
  <si>
    <t>82.2 (76.1, 86.6)</t>
  </si>
  <si>
    <t>72.6 (66.2, 78.0)</t>
  </si>
  <si>
    <t>86.3 (80.6, 90.1)</t>
  </si>
  <si>
    <t>85.4 (79.4, 89.5)</t>
  </si>
  <si>
    <t>75.5 (68.8, 80.8)</t>
  </si>
  <si>
    <t>78.3 (72.1, 83.1)</t>
  </si>
  <si>
    <t>92.2 (89.8, 93.0)</t>
  </si>
  <si>
    <t>86.0 (83.5, 87.2)</t>
  </si>
  <si>
    <t>91.3 (89.1, 91.9)</t>
  </si>
  <si>
    <t>93.6 (91.5, 94.2)</t>
  </si>
  <si>
    <t>91.3 (88.8, 92.3)</t>
  </si>
  <si>
    <t>92.4 (89.8, 93.4)</t>
  </si>
  <si>
    <t>89.2 (86.8, 90.2)</t>
  </si>
  <si>
    <t>77.3 (74.5, 79.8)</t>
  </si>
  <si>
    <t>79.7 (77.1, 82.0)</t>
  </si>
  <si>
    <t>75.9 (73.0, 78.5)</t>
  </si>
  <si>
    <t>79.7 (77.0, 82.0)</t>
  </si>
  <si>
    <t>77.7 (75.1, 80.1)</t>
  </si>
  <si>
    <t>83.7 (81.1, 85.9)</t>
  </si>
  <si>
    <t>62.8 (59.8, 65.7)</t>
  </si>
  <si>
    <t>81.2 (78.6, 83.5)</t>
  </si>
  <si>
    <t>80.4 (77.4, 83.0)</t>
  </si>
  <si>
    <t>77.3 (74.4, 79.8)</t>
  </si>
  <si>
    <t>80.2 (77.5, 82.5)</t>
  </si>
  <si>
    <t>96.5 (93.7, 97.5)</t>
  </si>
  <si>
    <t>91.0 (87.6, 92.9)</t>
  </si>
  <si>
    <t>96.5 (93.8, 97.5)</t>
  </si>
  <si>
    <t>96.2 (93.2, 97.4)</t>
  </si>
  <si>
    <t>97.2 (94.5, 98.0)</t>
  </si>
  <si>
    <t>95.2 (92.3, 96.4)</t>
  </si>
  <si>
    <t>86.4 (82.7, 89.1)</t>
  </si>
  <si>
    <t>77.3 (73.3, 80.5)</t>
  </si>
  <si>
    <t>88.0 (84.6, 90.4)</t>
  </si>
  <si>
    <t>78.9 (74.3, 82.6)</t>
  </si>
  <si>
    <t>83.3 (79.4, 86.3)</t>
  </si>
  <si>
    <t>90.4 (87.3, 92.5)</t>
  </si>
  <si>
    <t>100.0 (91.7, 99.5)</t>
  </si>
  <si>
    <t>75.9 (65.6, 81.8)</t>
  </si>
  <si>
    <t>100.0 (92.0, 99.4)</t>
  </si>
  <si>
    <t>96.6 (87.8, 97.4)</t>
  </si>
  <si>
    <t>82.5 (75.0, 87.0)</t>
  </si>
  <si>
    <t>67.2 (59.4, 73.6)</t>
  </si>
  <si>
    <t>78.9 (71.3, 84.0)</t>
  </si>
  <si>
    <t>72.2 (63.9, 78.4)</t>
  </si>
  <si>
    <t>87.7 (80.7, 91.3)</t>
  </si>
  <si>
    <t>79.3 (71.8, 84.2)</t>
  </si>
  <si>
    <t>83.1 (81.5, 84.5)</t>
  </si>
  <si>
    <t>81.1 (79.5, 82.6)</t>
  </si>
  <si>
    <t>83.4 (81.7, 85.0)</t>
  </si>
  <si>
    <t>77.4 (75.7, 79.0)</t>
  </si>
  <si>
    <t>77.4 (73.0, 81.0)</t>
  </si>
  <si>
    <t>58.0 (53.6, 62.2)</t>
  </si>
  <si>
    <t>79.9 (75.9, 83.1)</t>
  </si>
  <si>
    <t>78.4 (74.0, 82.1)</t>
  </si>
  <si>
    <t>87.4 (83.7, 90.1)</t>
  </si>
  <si>
    <t>76.3 (72.2, 79.7)</t>
  </si>
  <si>
    <t>83.3 (74.8, 88.7)</t>
  </si>
  <si>
    <t>78.3 (70.1, 84.1)</t>
  </si>
  <si>
    <t>67.9 (58.8, 75.2)</t>
  </si>
  <si>
    <t>72.7 (63.7, 79.6)</t>
  </si>
  <si>
    <t>58.9 (49.9, 67.1)</t>
  </si>
  <si>
    <t>60.0 (51.4, 67.7)</t>
  </si>
  <si>
    <t>81.5 (78.1, 84.3)</t>
  </si>
  <si>
    <t>66.3 (62.8, 69.6)</t>
  </si>
  <si>
    <t>81.4 (78.2, 84.0)</t>
  </si>
  <si>
    <t>76.6 (72.9, 79.7)</t>
  </si>
  <si>
    <t>64.8 (61.1, 68.3)</t>
  </si>
  <si>
    <t>80.4 (77.3, 83.1)</t>
  </si>
  <si>
    <t>79.6 (70.4, 85.6)</t>
  </si>
  <si>
    <t>43.1 (34.6, 52.3)</t>
  </si>
  <si>
    <t>47.8 (38.6, 57.3)</t>
  </si>
  <si>
    <t>84.3 (75.8, 89.3)</t>
  </si>
  <si>
    <t>87.0 (78.0, 91.8)</t>
  </si>
  <si>
    <t>84.4 (75.1, 89.9)</t>
  </si>
  <si>
    <t>74.5 (65.4, 81.2)</t>
  </si>
  <si>
    <t>88.4 (84.2, 91.3)</t>
  </si>
  <si>
    <t>50.0 (44.7, 55.3)</t>
  </si>
  <si>
    <t>66.7 (58.1, 73.9)</t>
  </si>
  <si>
    <t>93.7 (90.2, 95.7)</t>
  </si>
  <si>
    <t>88.9 (84.5, 91.8)</t>
  </si>
  <si>
    <t>86.7 (80.2, 91.0)</t>
  </si>
  <si>
    <t>89.2 (85.2, 92.0)</t>
  </si>
  <si>
    <t>76.0 (69.5, 81.1)</t>
  </si>
  <si>
    <t>60.9 (54.5, 66.7)</t>
  </si>
  <si>
    <t>70.6 (64.2, 76.1)</t>
  </si>
  <si>
    <t>74.7 (68.0, 80.2)</t>
  </si>
  <si>
    <t>82.9 (76.9, 87.1)</t>
  </si>
  <si>
    <t>77.4 (71.5, 82.0)</t>
  </si>
  <si>
    <t>94.4 (91.6, 96.0)</t>
  </si>
  <si>
    <t>73.0 (68.7, 76.5)</t>
  </si>
  <si>
    <t>81.9 (77.5, 85.2)</t>
  </si>
  <si>
    <t>95.7 (93.1, 96.9)</t>
  </si>
  <si>
    <t>92.6 (89.2, 94.6)</t>
  </si>
  <si>
    <t>86.8 (82.7, 89.6)</t>
  </si>
  <si>
    <t>94.6 (91.9, 96.0)</t>
  </si>
  <si>
    <t>83.0 (80.9, 84.9)</t>
  </si>
  <si>
    <t>60.4 (57.9, 62.8)</t>
  </si>
  <si>
    <t>62.1 (59.5, 64.6)</t>
  </si>
  <si>
    <t>79.1 (76.9, 81.1)</t>
  </si>
  <si>
    <t>70.6 (67.9, 73.1)</t>
  </si>
  <si>
    <t>63.1 (60.4, 65.7)</t>
  </si>
  <si>
    <t>74.7 (72.3, 76.8)</t>
  </si>
  <si>
    <t>82.8 (77.0, 86.9)</t>
  </si>
  <si>
    <t>65.4 (59.1, 70.8)</t>
  </si>
  <si>
    <t>70.3 (64.0, 75.5)</t>
  </si>
  <si>
    <t>66.0 (59.2, 71.8)</t>
  </si>
  <si>
    <t>74.3 (68.1, 79.2)</t>
  </si>
  <si>
    <t>67.3 (61.1, 72.6)</t>
  </si>
  <si>
    <t>77.4 (71.6, 81.7)</t>
  </si>
  <si>
    <t>60.4 (54.4, 65.8)</t>
  </si>
  <si>
    <t>79.8 (74.1, 83.8)</t>
  </si>
  <si>
    <t>73.3 (66.8, 78.3)</t>
  </si>
  <si>
    <t>78.3 (72.4, 82.5)</t>
  </si>
  <si>
    <t>75.0 (69.2, 79.4)</t>
  </si>
  <si>
    <t>87.8 (84.0, 90.6)</t>
  </si>
  <si>
    <t>63.3 (58.5, 67.7)</t>
  </si>
  <si>
    <t>69.1 (64.1, 73.5)</t>
  </si>
  <si>
    <t>90.3 (86.8, 92.7)</t>
  </si>
  <si>
    <t>89.5 (85.6, 92.1)</t>
  </si>
  <si>
    <t>94.7 (91.6, 96.5)</t>
  </si>
  <si>
    <t>88.2 (84.5, 90.8)</t>
  </si>
  <si>
    <t>80.3 (77.1, 82.9)</t>
  </si>
  <si>
    <t>62.6 (59.2, 65.8)</t>
  </si>
  <si>
    <t>62.5 (59.1, 65.7)</t>
  </si>
  <si>
    <t>78.4 (75.2, 81.1)</t>
  </si>
  <si>
    <t>73.5 (69.8, 76.7)</t>
  </si>
  <si>
    <t>62.0 (58.4, 65.4)</t>
  </si>
  <si>
    <t>68.2 (64.9, 71.3)</t>
  </si>
  <si>
    <t>84.8 (82.6, 86.7)</t>
  </si>
  <si>
    <t>80.8 (78.5, 82.8)</t>
  </si>
  <si>
    <t>86.1 (84.0, 87.8)</t>
  </si>
  <si>
    <t>84.9 (82.6, 86.9)</t>
  </si>
  <si>
    <t>83.4 (81.2, 85.2)</t>
  </si>
  <si>
    <t>76.9 (75.1, 78.5)</t>
  </si>
  <si>
    <t>38.6 (36.7, 40.6)</t>
  </si>
  <si>
    <t>47.0 (44.7, 49.3)</t>
  </si>
  <si>
    <t>70.9 (68.8, 72.9)</t>
  </si>
  <si>
    <t>68.2 (65.8, 70.5)</t>
  </si>
  <si>
    <t>73.1 (71.2, 74.7)</t>
  </si>
  <si>
    <t>86.6 (82.2, 89.9)</t>
  </si>
  <si>
    <t>74.1 (69.3, 78.2)</t>
  </si>
  <si>
    <t>88.1 (84.1, 91.0)</t>
  </si>
  <si>
    <t>80.2 (75.2, 84.3)</t>
  </si>
  <si>
    <t>75.7 (70.6, 80.0)</t>
  </si>
  <si>
    <t>84.2 (80.0, 87.5)</t>
  </si>
  <si>
    <t>66.7 (58.7, 73.5)</t>
  </si>
  <si>
    <t>61.7 (53.9, 68.8)</t>
  </si>
  <si>
    <t>74.7 (67.0, 80.7)</t>
  </si>
  <si>
    <t>69.0 (60.5, 76.1)</t>
  </si>
  <si>
    <t>76.9 (69.3, 82.7)</t>
  </si>
  <si>
    <t>65.4 (57.6, 72.2)</t>
  </si>
  <si>
    <t>73.7 (71.0, 76.2)</t>
  </si>
  <si>
    <t>69.3 (66.6, 71.7)</t>
  </si>
  <si>
    <t>77.5 (75.0, 79.6)</t>
  </si>
  <si>
    <t>77.0 (74.3, 79.3)</t>
  </si>
  <si>
    <t>73.3 (70.6, 75.7)</t>
  </si>
  <si>
    <t>78.7 (76.3, 80.8)</t>
  </si>
  <si>
    <t>80.0 (73.2, 84.8)</t>
  </si>
  <si>
    <t>74.7 (68.4, 79.7)</t>
  </si>
  <si>
    <t>83.5 (77.3, 87.7)</t>
  </si>
  <si>
    <t>81.0 (74.2, 85.8)</t>
  </si>
  <si>
    <t>81.0 (74.5, 85.5)</t>
  </si>
  <si>
    <t>76.7 (70.3, 81.5)</t>
  </si>
  <si>
    <t>75.2 (70.6, 78.7)</t>
  </si>
  <si>
    <t>56.7 (52.2, 61.0)</t>
  </si>
  <si>
    <t>61.4 (56.7, 65.6)</t>
  </si>
  <si>
    <t>60.2 (55.1, 64.8)</t>
  </si>
  <si>
    <t>50.0 (45.3, 54.7)</t>
  </si>
  <si>
    <t>61.2 (56.6, 65.3)</t>
  </si>
  <si>
    <t>81.1 (77.1, 84.3)</t>
  </si>
  <si>
    <t>63.3 (59.1, 67.3)</t>
  </si>
  <si>
    <t>76.7 (72.7, 80.1)</t>
  </si>
  <si>
    <t>73.7 (68.8, 77.8)</t>
  </si>
  <si>
    <t>70.9 (66.7, 74.7)</t>
  </si>
  <si>
    <t>77.1 (73.2, 80.4)</t>
  </si>
  <si>
    <t>81.7 (81.4, 82.1)</t>
  </si>
  <si>
    <t>63.1 (62.6, 63.5)</t>
  </si>
  <si>
    <t>66.1 (65.6, 66.5)</t>
  </si>
  <si>
    <t>82.1 (81.7, 82.4)</t>
  </si>
  <si>
    <t>76.1 (75.7, 76.6)</t>
  </si>
  <si>
    <t>78.8 (78.5, 79.2)</t>
  </si>
  <si>
    <t>Eynesbury College</t>
  </si>
  <si>
    <t>-22.3 (-29.6, -15.0)</t>
  </si>
  <si>
    <t>-18.1 (-22.7, -13.5)</t>
  </si>
  <si>
    <t>Chisholm Institute</t>
  </si>
  <si>
    <t>-17.2 (-26.2, -8.3)</t>
  </si>
  <si>
    <t>ACAP and NCPS</t>
  </si>
  <si>
    <t>-16.7 (-19.8, -13.7)</t>
  </si>
  <si>
    <t>National Art School</t>
  </si>
  <si>
    <t>-15.8 (-21.2, -10.3)</t>
  </si>
  <si>
    <t>LCI Melbourne</t>
  </si>
  <si>
    <t>-14.7 (-22.4, -7.1)</t>
  </si>
  <si>
    <t>Melbourne Institute of Technology</t>
  </si>
  <si>
    <t>-13.7 (-18.4, -8.9)</t>
  </si>
  <si>
    <t>The JMC Academy</t>
  </si>
  <si>
    <t>-13.7 (-17.6, -9.9)</t>
  </si>
  <si>
    <t>Marcus Oldham College</t>
  </si>
  <si>
    <t>-12.9 (-19.0, -6.9)</t>
  </si>
  <si>
    <t>Griffith College</t>
  </si>
  <si>
    <t>-12.0 (-16.8, -7.2)</t>
  </si>
  <si>
    <t>Endeavour College of Natural Health</t>
  </si>
  <si>
    <t>-11.9 (-14.6, -9.1)</t>
  </si>
  <si>
    <t>Curtin College</t>
  </si>
  <si>
    <t>-11.5 (-16.5, -6.5)</t>
  </si>
  <si>
    <t>La Trobe College Australia</t>
  </si>
  <si>
    <t>-11.2 (-16.6, -5.9)</t>
  </si>
  <si>
    <t>King's Own Institute</t>
  </si>
  <si>
    <t>-10.5 (-14.0, -6.9)</t>
  </si>
  <si>
    <t>Deakin College</t>
  </si>
  <si>
    <t>-10.2 (-13.5, -6.9)</t>
  </si>
  <si>
    <t>Academy of Information Technology</t>
  </si>
  <si>
    <t>-9.4 (-15.8, -3.0)</t>
  </si>
  <si>
    <t>Box Hill Institute</t>
  </si>
  <si>
    <t>-9.3 (-14.5, -4.1)</t>
  </si>
  <si>
    <t>William Angliss Institute</t>
  </si>
  <si>
    <t>-8.5 (-14.6, -2.4)</t>
  </si>
  <si>
    <t>Photography Studies College (Melbourne)</t>
  </si>
  <si>
    <t>-8.2 (-20.1, 3.8)</t>
  </si>
  <si>
    <t>Kent Institute Australia</t>
  </si>
  <si>
    <t>-7.8 (-13.5, -2.1)</t>
  </si>
  <si>
    <t>Kaplan Business School</t>
  </si>
  <si>
    <t>-7.6 (-12.0, -3.1)</t>
  </si>
  <si>
    <t>Melbourne Polytechnic</t>
  </si>
  <si>
    <t>-7.4 (-11.8, -2.9)</t>
  </si>
  <si>
    <t>Wentworth Institute of Higher Education</t>
  </si>
  <si>
    <t>-7.4 (-16.7, 2.0)</t>
  </si>
  <si>
    <t>Excelsia College</t>
  </si>
  <si>
    <t>-7.3 (-13.2, -1.3)</t>
  </si>
  <si>
    <t>VIT (Victorian Institute of Technology)</t>
  </si>
  <si>
    <t>-7.2 (-11.1, -3.4)</t>
  </si>
  <si>
    <t>TAFE NSW</t>
  </si>
  <si>
    <t>-6.7 (-10.1, -3.2)</t>
  </si>
  <si>
    <t>South Australian Institute of Business and Technology</t>
  </si>
  <si>
    <t>-6.4 (-12.4, -0.5)</t>
  </si>
  <si>
    <t>Le Cordon Bleu Australia</t>
  </si>
  <si>
    <t>-6.3 (-19.1, 6.6)</t>
  </si>
  <si>
    <t>Think Education</t>
  </si>
  <si>
    <t>-6.3 (-9.6, -2.9)</t>
  </si>
  <si>
    <t>Universal Business School Sydney</t>
  </si>
  <si>
    <t>-6.3 (-13.2, 0.5)</t>
  </si>
  <si>
    <t>Stott's Colleges</t>
  </si>
  <si>
    <t>-6.2 (-11.3, -1.0)</t>
  </si>
  <si>
    <t>SAE Institute</t>
  </si>
  <si>
    <t>-6.0 (-9.2, -2.9)</t>
  </si>
  <si>
    <t>Study Group Australia Pty Limited</t>
  </si>
  <si>
    <t>-5.9 (-21.5, 9.6)</t>
  </si>
  <si>
    <t>Christian Heritage College</t>
  </si>
  <si>
    <t>-5.6 (-10.2, -1.0)</t>
  </si>
  <si>
    <t>Avondale University College</t>
  </si>
  <si>
    <t>-5.4 (-8.7, -2.2)</t>
  </si>
  <si>
    <t>Tabor College of Higher Education</t>
  </si>
  <si>
    <t>-4.9 (-9.1, -0.8)</t>
  </si>
  <si>
    <t>Holmesglen Institute</t>
  </si>
  <si>
    <t>-4.7 (-9.9, 0.4)</t>
  </si>
  <si>
    <t>International College of Hotel Management</t>
  </si>
  <si>
    <t>-4.0 (-12.7, 4.7)</t>
  </si>
  <si>
    <t>Eastern College Australia</t>
  </si>
  <si>
    <t>-3.9 (-11.8, 4.0)</t>
  </si>
  <si>
    <t>Moore Theological College</t>
  </si>
  <si>
    <t>-3.9 (-7.1, -0.6)</t>
  </si>
  <si>
    <t>UOW College</t>
  </si>
  <si>
    <t>-3.8 (-14.4, 6.7)</t>
  </si>
  <si>
    <t>Perth Bible College</t>
  </si>
  <si>
    <t>-3.7 (-11.8, 4.4)</t>
  </si>
  <si>
    <t>The Australian Institute of Music</t>
  </si>
  <si>
    <t>-3.6 (-8.7, 1.5)</t>
  </si>
  <si>
    <t>Australian College of Theology Limited</t>
  </si>
  <si>
    <t>-3.2 (-5.4, -1.1)</t>
  </si>
  <si>
    <t>Campion College Australia</t>
  </si>
  <si>
    <t>-2.4 (-6.9, 2.2)</t>
  </si>
  <si>
    <t>International College of Management, Sydney</t>
  </si>
  <si>
    <t>-2.3 (-6.4, 1.7)</t>
  </si>
  <si>
    <t>Sydney College of Divinity</t>
  </si>
  <si>
    <t>-2.2 (-7.9, 3.5)</t>
  </si>
  <si>
    <t>Edith Cowan College</t>
  </si>
  <si>
    <t>-1.9 (-9.0, 5.2)</t>
  </si>
  <si>
    <t>The Australian College of Physical Education</t>
  </si>
  <si>
    <t>-1.8 (-7.0, 3.5)</t>
  </si>
  <si>
    <t>Adelaide Central School of Art</t>
  </si>
  <si>
    <t>-0.6 (-2.9, 1.6)</t>
  </si>
  <si>
    <t>Australian College of Christian Studies</t>
  </si>
  <si>
    <t>0.0 (-10.9, 10.9)</t>
  </si>
  <si>
    <t>Australian Institute of Professional Counsellors</t>
  </si>
  <si>
    <t>1.3 (-8.6, 11.2)</t>
  </si>
  <si>
    <t>Adelaide College of Divinity</t>
  </si>
  <si>
    <t>2.0 (-6.7, 10.8)</t>
  </si>
  <si>
    <t>Alphacrucis College</t>
  </si>
  <si>
    <t>2.7 (-0.7, 6.2)</t>
  </si>
  <si>
    <t>Holmes Institute</t>
  </si>
  <si>
    <t>3.8 (-1.8, 9.4)</t>
  </si>
  <si>
    <t>Sydney Institute of Business and Technology</t>
  </si>
  <si>
    <t>4.1 (-4.4, 12.5)</t>
  </si>
  <si>
    <t>TAFE Queensland</t>
  </si>
  <si>
    <t>4.1 (-5.7, 13.9)</t>
  </si>
  <si>
    <t>Whitehouse Institute of Design, Australia</t>
  </si>
  <si>
    <t>4.3 (-2.7, 11.2)</t>
  </si>
  <si>
    <t>TAFE South Australia</t>
  </si>
  <si>
    <t>5.0 (-5.1, 15.1)</t>
  </si>
  <si>
    <t>Collarts (Australian College of the Arts)</t>
  </si>
  <si>
    <t>5.1 (0.4, 9.7)</t>
  </si>
  <si>
    <t>Macleay College</t>
  </si>
  <si>
    <t>6.8 (-1.0, 14.5)</t>
  </si>
  <si>
    <t>SP Jain School of Management</t>
  </si>
  <si>
    <t>20.5 (10.1, 30.8)</t>
  </si>
  <si>
    <t>ISN Psychology Pty Ltd</t>
  </si>
  <si>
    <t>21.0 (3.5, 38.4)</t>
  </si>
  <si>
    <t>Australian Academy of Music and Performing Arts</t>
  </si>
  <si>
    <t>24.3 (11.2, 37.3)</t>
  </si>
  <si>
    <t>Jazz Music Institute</t>
  </si>
  <si>
    <t>Canberra Institute of Technology</t>
  </si>
  <si>
    <t>Kaplan Higher Education Pty Ltd</t>
  </si>
  <si>
    <t>Academies Australasia Polytechnic Pty Limited</t>
  </si>
  <si>
    <t>Asia Pacific International College</t>
  </si>
  <si>
    <t>Australian College of Nursing</t>
  </si>
  <si>
    <t>Australian Institute of Business Pty Ltd</t>
  </si>
  <si>
    <t>Australian Institute of Higher Education</t>
  </si>
  <si>
    <t>Australian Institute of Management Education &amp; Training</t>
  </si>
  <si>
    <t>BBI - The Australian Institute of Theological Education</t>
  </si>
  <si>
    <t>CIC Higher Education</t>
  </si>
  <si>
    <t>Elite Education Institute</t>
  </si>
  <si>
    <t>Engineering Institute of Technology</t>
  </si>
  <si>
    <t>Equals International</t>
  </si>
  <si>
    <t>Governance Institute of Australia</t>
  </si>
  <si>
    <t>Health Education &amp; Training Institute</t>
  </si>
  <si>
    <t>Higher Education Leadership Institute</t>
  </si>
  <si>
    <t>Ikon Institute of Australia</t>
  </si>
  <si>
    <t>Institute of Health &amp; Management Pty Ltd</t>
  </si>
  <si>
    <t>Leaders Institute</t>
  </si>
  <si>
    <t>Montessori World Educational Institute (Australia)</t>
  </si>
  <si>
    <t>Morling College</t>
  </si>
  <si>
    <t>Nan Tien Institute</t>
  </si>
  <si>
    <t>Newcastle International College</t>
  </si>
  <si>
    <t>Ozford Institute of Higher Education</t>
  </si>
  <si>
    <t>Polytechnic Institute Australia Pty Ltd</t>
  </si>
  <si>
    <t>The Cairnmillar Institute</t>
  </si>
  <si>
    <t>The MIECAT Institute</t>
  </si>
  <si>
    <t>69.7 (65.8, 73.2)</t>
  </si>
  <si>
    <t>60.3 (56.4, 64.0)</t>
  </si>
  <si>
    <t>72.7 (68.9, 76.0)</t>
  </si>
  <si>
    <t>65.6 (61.6, 69.4)</t>
  </si>
  <si>
    <t>61.3 (57.1, 65.3)</t>
  </si>
  <si>
    <t>62.8 (58.9, 66.4)</t>
  </si>
  <si>
    <t>85.9 (84.9, 86.8)</t>
  </si>
  <si>
    <t>48.7 (47.3, 50.0)</t>
  </si>
  <si>
    <t>55.8 (54.2, 57.4)</t>
  </si>
  <si>
    <t>83.4 (82.4, 84.4)</t>
  </si>
  <si>
    <t>76.0 (74.6, 77.2)</t>
  </si>
  <si>
    <t>82.1 (80.8, 83.3)</t>
  </si>
  <si>
    <t>91.5 (89.3, 92.8)</t>
  </si>
  <si>
    <t>75.1 (72.3, 77.4)</t>
  </si>
  <si>
    <t>95.8 (94.1, 96.6)</t>
  </si>
  <si>
    <t>94.4 (92.3, 95.5)</t>
  </si>
  <si>
    <t>86.3 (83.4, 88.3)</t>
  </si>
  <si>
    <t>96.7 (95.0, 97.3)</t>
  </si>
  <si>
    <t>82.8 (81.3, 84.2)</t>
  </si>
  <si>
    <t>48.7 (46.8, 50.5)</t>
  </si>
  <si>
    <t>57.2 (54.8, 59.6)</t>
  </si>
  <si>
    <t>84.5 (83.1, 85.8)</t>
  </si>
  <si>
    <t>74.8 (72.9, 76.5)</t>
  </si>
  <si>
    <t>81.1 (79.0, 83.0)</t>
  </si>
  <si>
    <t>80.0 (73.6, 84.2)</t>
  </si>
  <si>
    <t>77.8 (71.5, 82.1)</t>
  </si>
  <si>
    <t>77.5 (71.1, 81.9)</t>
  </si>
  <si>
    <t>61.4 (54.7, 67.3)</t>
  </si>
  <si>
    <t>64.8 (58.1, 70.3)</t>
  </si>
  <si>
    <t>72.2 (65.8, 77.1)</t>
  </si>
  <si>
    <t>84.1 (77.3, 88.2)</t>
  </si>
  <si>
    <t>33.3 (27.2, 40.9)</t>
  </si>
  <si>
    <t>51.7 (41.2, 62.0)</t>
  </si>
  <si>
    <t>87.3 (80.7, 90.8)</t>
  </si>
  <si>
    <t>75.8 (68.3, 81.1)</t>
  </si>
  <si>
    <t>72.1 (61.8, 79.8)</t>
  </si>
  <si>
    <t>88.9 (82.5, 92.1)</t>
  </si>
  <si>
    <t>90.8 (89.7, 91.6)</t>
  </si>
  <si>
    <t>62.6 (61.0, 64.1)</t>
  </si>
  <si>
    <t>70.0 (68.4, 71.6)</t>
  </si>
  <si>
    <t>95.6 (94.8, 96.1)</t>
  </si>
  <si>
    <t>92.7 (91.7, 93.5)</t>
  </si>
  <si>
    <t>92.9 (91.8, 93.9)</t>
  </si>
  <si>
    <t>94.6 (93.8, 95.2)</t>
  </si>
  <si>
    <t>78.4 (73.4, 82.2)</t>
  </si>
  <si>
    <t>13.1 (10.3, 17.4)</t>
  </si>
  <si>
    <t>84.6 (80.0, 87.7)</t>
  </si>
  <si>
    <t>78.2 (72.9, 82.3)</t>
  </si>
  <si>
    <t>72.7 (59.2, 82.8)</t>
  </si>
  <si>
    <t>79.6 (74.8, 83.2)</t>
  </si>
  <si>
    <t>74.2 (72.6, 75.6)</t>
  </si>
  <si>
    <t>75.6 (74.1, 77.1)</t>
  </si>
  <si>
    <t>88.0 (86.8, 89.1)</t>
  </si>
  <si>
    <t>86.7 (85.3, 87.9)</t>
  </si>
  <si>
    <t>82.4 (80.9, 83.8)</t>
  </si>
  <si>
    <t>85.4 (84.1, 86.5)</t>
  </si>
  <si>
    <t>74.7 (72.0, 77.0)</t>
  </si>
  <si>
    <t>87.4 (85.2, 89.1)</t>
  </si>
  <si>
    <t>77.0 (74.1, 79.6)</t>
  </si>
  <si>
    <t>82.9 (80.5, 84.9)</t>
  </si>
  <si>
    <t>93.6 (90.3, 94.7)</t>
  </si>
  <si>
    <t>97.2 (94.5, 97.7)</t>
  </si>
  <si>
    <t>95.3 (92.2, 96.2)</t>
  </si>
  <si>
    <t>90.7 (87.0, 92.3)</t>
  </si>
  <si>
    <t>96.3 (93.4, 97.0)</t>
  </si>
  <si>
    <t>79.6 (73.4, 84.0)</t>
  </si>
  <si>
    <t>61.7 (55.1, 67.6)</t>
  </si>
  <si>
    <t>72.0 (65.6, 77.3)</t>
  </si>
  <si>
    <t>69.7 (62.0, 76.1)</t>
  </si>
  <si>
    <t>86.4 (78.9, 90.9)</t>
  </si>
  <si>
    <t>72.3 (65.9, 77.5)</t>
  </si>
  <si>
    <t>83.3 (79.8, 85.9)</t>
  </si>
  <si>
    <t>60.8 (57.0, 64.3)</t>
  </si>
  <si>
    <t>76.0 (72.4, 79.0)</t>
  </si>
  <si>
    <t>76.9 (72.8, 80.2)</t>
  </si>
  <si>
    <t>62.7 (58.7, 66.4)</t>
  </si>
  <si>
    <t>69.5 (65.8, 72.8)</t>
  </si>
  <si>
    <t>91.3 (89.3, 92.8)</t>
  </si>
  <si>
    <t>66.3 (63.3, 69.1)</t>
  </si>
  <si>
    <t>74.1 (71.0, 76.8)</t>
  </si>
  <si>
    <t>94.3 (92.5, 95.4)</t>
  </si>
  <si>
    <t>95.6 (93.9, 96.7)</t>
  </si>
  <si>
    <t>82.6 (79.7, 84.9)</t>
  </si>
  <si>
    <t>92.4 (90.4, 93.7)</t>
  </si>
  <si>
    <t>83.6 (81.3, 85.5)</t>
  </si>
  <si>
    <t>73.6 (71.1, 75.9)</t>
  </si>
  <si>
    <t>73.5 (71.0, 75.8)</t>
  </si>
  <si>
    <t>83.1 (80.8, 85.0)</t>
  </si>
  <si>
    <t>81.0 (78.5, 83.2)</t>
  </si>
  <si>
    <t>79.1 (76.6, 81.2)</t>
  </si>
  <si>
    <t>78.6 (76.3, 80.7)</t>
  </si>
  <si>
    <t>91.1 (86.3, 93.5)</t>
  </si>
  <si>
    <t>64.8 (58.7, 70.1)</t>
  </si>
  <si>
    <t>68.4 (61.8, 73.7)</t>
  </si>
  <si>
    <t>93.3 (88.8, 95.3)</t>
  </si>
  <si>
    <t>90.8 (85.8, 93.4)</t>
  </si>
  <si>
    <t>86.7 (80.4, 90.4)</t>
  </si>
  <si>
    <t>90.1 (85.2, 92.7)</t>
  </si>
  <si>
    <t>50.8 (49.6, 51.9)</t>
  </si>
  <si>
    <t>57.1 (55.8, 58.3)</t>
  </si>
  <si>
    <t>83.9 (83.1, 84.7)</t>
  </si>
  <si>
    <t>71.4 (70.2, 72.5)</t>
  </si>
  <si>
    <t>65.5 (64.3, 66.7)</t>
  </si>
  <si>
    <t>86.1 (82.4, 88.5)</t>
  </si>
  <si>
    <t>77.6 (73.8, 80.6)</t>
  </si>
  <si>
    <t>91.7 (88.6, 93.4)</t>
  </si>
  <si>
    <t>84.1 (80.1, 86.9)</t>
  </si>
  <si>
    <t>79.7 (75.7, 82.7)</t>
  </si>
  <si>
    <t>84.5 (80.9, 86.9)</t>
  </si>
  <si>
    <t>73.1 (71.2, 74.8)</t>
  </si>
  <si>
    <t>56.7 (54.8, 58.6)</t>
  </si>
  <si>
    <t>67.6 (65.7, 69.4)</t>
  </si>
  <si>
    <t>58.3 (56.2, 60.3)</t>
  </si>
  <si>
    <t>50.4 (48.4, 52.3)</t>
  </si>
  <si>
    <t>65.8 (64.0, 67.6)</t>
  </si>
  <si>
    <t>81.5 (79.5, 83.2)</t>
  </si>
  <si>
    <t>65.1 (62.8, 67.2)</t>
  </si>
  <si>
    <t>66.2 (64.0, 68.3)</t>
  </si>
  <si>
    <t>75.6 (73.5, 77.5)</t>
  </si>
  <si>
    <t>65.7 (63.3, 68.0)</t>
  </si>
  <si>
    <t>77.4 (75.3, 79.3)</t>
  </si>
  <si>
    <t>68.8 (66.6, 70.9)</t>
  </si>
  <si>
    <t>62.5 (60.5, 64.4)</t>
  </si>
  <si>
    <t>74.7 (72.7, 76.6)</t>
  </si>
  <si>
    <t>88.5 (87.1, 89.8)</t>
  </si>
  <si>
    <t>81.2 (79.6, 82.7)</t>
  </si>
  <si>
    <t>90.4 (86.7, 92.5)</t>
  </si>
  <si>
    <t>80.6 (76.3, 83.7)</t>
  </si>
  <si>
    <t>87.7 (83.8, 90.1)</t>
  </si>
  <si>
    <t>88.7 (84.8, 91.1)</t>
  </si>
  <si>
    <t>75.6 (70.9, 79.2)</t>
  </si>
  <si>
    <t>87.1 (83.2, 89.5)</t>
  </si>
  <si>
    <t>83.2 (81.5, 84.6)</t>
  </si>
  <si>
    <t>69.9 (68.0, 71.6)</t>
  </si>
  <si>
    <t>80.8 (79.1, 82.2)</t>
  </si>
  <si>
    <t>71.8 (69.9, 73.6)</t>
  </si>
  <si>
    <t>77.6 (75.9, 79.2)</t>
  </si>
  <si>
    <t>94.7 (85.9, 97.7)</t>
  </si>
  <si>
    <t>81.6 (70.8, 88.2)</t>
  </si>
  <si>
    <t>97.4 (89.2, 99.2)</t>
  </si>
  <si>
    <t>94.4 (85.1, 97.6)</t>
  </si>
  <si>
    <t>74.3 (62.4, 82.7)</t>
  </si>
  <si>
    <t>80.9 (78.8, 82.8)</t>
  </si>
  <si>
    <t>62.8 (60.4, 65.2)</t>
  </si>
  <si>
    <t>63.0 (60.6, 65.3)</t>
  </si>
  <si>
    <t>82.5 (80.5, 84.2)</t>
  </si>
  <si>
    <t>84.4 (82.4, 86.1)</t>
  </si>
  <si>
    <t>77.8 (75.6, 79.8)</t>
  </si>
  <si>
    <t>84.2 (82.3, 85.9)</t>
  </si>
  <si>
    <t>80.8 (67.8, 88.0)</t>
  </si>
  <si>
    <t>75.0 (62.6, 83.0)</t>
  </si>
  <si>
    <t>84.6 (71.9, 90.8)</t>
  </si>
  <si>
    <t>64.0 (50.5, 74.8)</t>
  </si>
  <si>
    <t>85.7 (73.8, 91.3)</t>
  </si>
  <si>
    <t>68.1 (66.5, 69.6)</t>
  </si>
  <si>
    <t>86.0 (84.7, 87.1)</t>
  </si>
  <si>
    <t>76.8 (75.2, 78.2)</t>
  </si>
  <si>
    <t>82.8 (81.5, 84.0)</t>
  </si>
  <si>
    <t>84.1 (81.2, 86.2)</t>
  </si>
  <si>
    <t>74.2 (71.1, 76.8)</t>
  </si>
  <si>
    <t>86.5 (83.8, 88.4)</t>
  </si>
  <si>
    <t>86.2 (83.2, 88.2)</t>
  </si>
  <si>
    <t>85.6 (82.8, 87.6)</t>
  </si>
  <si>
    <t>80.4 (77.5, 82.7)</t>
  </si>
  <si>
    <t>86.5 (83.1, 89.1)</t>
  </si>
  <si>
    <t>75.7 (71.9, 79.0)</t>
  </si>
  <si>
    <t>75.8 (72.0, 79.2)</t>
  </si>
  <si>
    <t>89.4 (86.3, 91.6)</t>
  </si>
  <si>
    <t>85.7 (82.1, 88.3)</t>
  </si>
  <si>
    <t>78.2 (74.3, 81.5)</t>
  </si>
  <si>
    <t>83.3 (79.8, 86.0)</t>
  </si>
  <si>
    <t>90.6 (89.1, 91.3)</t>
  </si>
  <si>
    <t>84.8 (83.2, 85.8)</t>
  </si>
  <si>
    <t>87.0 (85.5, 87.8)</t>
  </si>
  <si>
    <t>93.1 (91.9, 93.7)</t>
  </si>
  <si>
    <t>92.0 (90.6, 92.7)</t>
  </si>
  <si>
    <t>91.1 (89.5, 91.9)</t>
  </si>
  <si>
    <t>88.5 (87.1, 89.3)</t>
  </si>
  <si>
    <t>79.6 (77.8, 81.3)</t>
  </si>
  <si>
    <t>68.5 (66.6, 70.4)</t>
  </si>
  <si>
    <t>81.1 (79.3, 82.6)</t>
  </si>
  <si>
    <t>78.8 (76.9, 80.5)</t>
  </si>
  <si>
    <t>81.6 (79.8, 83.1)</t>
  </si>
  <si>
    <t>80.6 (78.9, 82.2)</t>
  </si>
  <si>
    <t>83.4 (81.6, 85.1)</t>
  </si>
  <si>
    <t>61.7 (59.5, 63.8)</t>
  </si>
  <si>
    <t>81.7 (79.9, 83.4)</t>
  </si>
  <si>
    <t>77.7 (75.5, 79.6)</t>
  </si>
  <si>
    <t>80.1 (78.3, 81.8)</t>
  </si>
  <si>
    <t>95.4 (93.8, 96.3)</t>
  </si>
  <si>
    <t>90.4 (88.4, 91.7)</t>
  </si>
  <si>
    <t>97.3 (95.9, 97.9)</t>
  </si>
  <si>
    <t>96.4 (94.8, 97.2)</t>
  </si>
  <si>
    <t>96.9 (95.5, 97.6)</t>
  </si>
  <si>
    <t>96.4 (94.9, 97.1)</t>
  </si>
  <si>
    <t>86.3 (84.1, 88.0)</t>
  </si>
  <si>
    <t>76.6 (74.2, 78.7)</t>
  </si>
  <si>
    <t>90.1 (88.3, 91.5)</t>
  </si>
  <si>
    <t>80.0 (77.3, 82.3)</t>
  </si>
  <si>
    <t>85.2 (83.0, 87.0)</t>
  </si>
  <si>
    <t>90.5 (88.7, 91.9)</t>
  </si>
  <si>
    <t>98.5 (94.5, 98.7)</t>
  </si>
  <si>
    <t>76.1 (70.1, 80.1)</t>
  </si>
  <si>
    <t>87.5 (81.4, 90.1)</t>
  </si>
  <si>
    <t>98.5 (94.6, 98.7)</t>
  </si>
  <si>
    <t>98.4 (94.2, 98.7)</t>
  </si>
  <si>
    <t>98.3 (93.7, 98.8)</t>
  </si>
  <si>
    <t>92.6 (87.8, 94.2)</t>
  </si>
  <si>
    <t>85.4 (81.6, 87.9)</t>
  </si>
  <si>
    <t>74.0 (69.8, 77.3)</t>
  </si>
  <si>
    <t>79.9 (75.4, 83.1)</t>
  </si>
  <si>
    <t>89.5 (86.0, 91.6)</t>
  </si>
  <si>
    <t>87.0 (83.4, 89.3)</t>
  </si>
  <si>
    <t>84.3 (83.2, 85.2)</t>
  </si>
  <si>
    <t>78.8 (77.6, 79.8)</t>
  </si>
  <si>
    <t>84.6 (83.6, 85.6)</t>
  </si>
  <si>
    <t>84.4 (83.3, 85.5)</t>
  </si>
  <si>
    <t>82.0 (80.8, 83.0)</t>
  </si>
  <si>
    <t>79.4 (78.2, 80.4)</t>
  </si>
  <si>
    <t>82.9 (77.6, 86.7)</t>
  </si>
  <si>
    <t>74.6 (69.2, 79.0)</t>
  </si>
  <si>
    <t>69.2 (63.4, 74.1)</t>
  </si>
  <si>
    <t>68.4 (62.5, 73.5)</t>
  </si>
  <si>
    <t>47.9 (42.1, 53.8)</t>
  </si>
  <si>
    <t>52.4 (46.8, 57.9)</t>
  </si>
  <si>
    <t>82.1 (79.5, 84.3)</t>
  </si>
  <si>
    <t>65.3 (62.4, 67.9)</t>
  </si>
  <si>
    <t>80.9 (78.3, 83.1)</t>
  </si>
  <si>
    <t>75.2 (72.3, 77.8)</t>
  </si>
  <si>
    <t>65.3 (62.3, 68.1)</t>
  </si>
  <si>
    <t>80.2 (77.8, 82.4)</t>
  </si>
  <si>
    <t>76.8 (72.0, 80.8)</t>
  </si>
  <si>
    <t>42.6 (37.7, 47.8)</t>
  </si>
  <si>
    <t>51.1 (45.4, 56.7)</t>
  </si>
  <si>
    <t>76.9 (72.2, 80.8)</t>
  </si>
  <si>
    <t>68.8 (63.5, 73.4)</t>
  </si>
  <si>
    <t>77.8 (72.5, 82.1)</t>
  </si>
  <si>
    <t>72.2 (67.2, 76.4)</t>
  </si>
  <si>
    <t>88.0 (85.4, 90.0)</t>
  </si>
  <si>
    <t>49.2 (45.7, 52.7)</t>
  </si>
  <si>
    <t>66.2 (60.8, 71.1)</t>
  </si>
  <si>
    <t>93.9 (91.9, 95.3)</t>
  </si>
  <si>
    <t>87.7 (85.0, 89.8)</t>
  </si>
  <si>
    <t>84.8 (80.7, 88.0)</t>
  </si>
  <si>
    <t>89.3 (86.8, 91.1)</t>
  </si>
  <si>
    <t>94.2 (92.4, 95.4)</t>
  </si>
  <si>
    <t>74.1 (71.3, 76.6)</t>
  </si>
  <si>
    <t>81.5 (78.5, 83.9)</t>
  </si>
  <si>
    <t>95.1 (93.4, 96.2)</t>
  </si>
  <si>
    <t>93.6 (91.6, 95.0)</t>
  </si>
  <si>
    <t>88.2 (85.6, 90.1)</t>
  </si>
  <si>
    <t>92.2 (90.2, 93.5)</t>
  </si>
  <si>
    <t>84.2 (82.8, 85.5)</t>
  </si>
  <si>
    <t>62.7 (60.9, 64.4)</t>
  </si>
  <si>
    <t>63.6 (61.8, 65.3)</t>
  </si>
  <si>
    <t>71.8 (69.9, 73.5)</t>
  </si>
  <si>
    <t>67.7 (65.8, 69.4)</t>
  </si>
  <si>
    <t>76.5 (74.9, 77.9)</t>
  </si>
  <si>
    <t>80.5 (76.1, 83.9)</t>
  </si>
  <si>
    <t>67.7 (62.9, 71.9)</t>
  </si>
  <si>
    <t>74.5 (69.9, 78.4)</t>
  </si>
  <si>
    <t>72.6 (67.5, 76.9)</t>
  </si>
  <si>
    <t>75.8 (71.1, 79.6)</t>
  </si>
  <si>
    <t>73.2 (68.5, 77.1)</t>
  </si>
  <si>
    <t>75.3 (71.1, 78.7)</t>
  </si>
  <si>
    <t>56.6 (52.3, 60.8)</t>
  </si>
  <si>
    <t>57.0 (52.6, 61.1)</t>
  </si>
  <si>
    <t>76.7 (72.5, 80.0)</t>
  </si>
  <si>
    <t>68.3 (63.3, 72.5)</t>
  </si>
  <si>
    <t>73.6 (69.2, 77.2)</t>
  </si>
  <si>
    <t>71.7 (67.5, 75.2)</t>
  </si>
  <si>
    <t>88.4 (86.1, 90.1)</t>
  </si>
  <si>
    <t>60.2 (57.2, 63.1)</t>
  </si>
  <si>
    <t>67.3 (64.1, 70.3)</t>
  </si>
  <si>
    <t>90.4 (88.3, 91.9)</t>
  </si>
  <si>
    <t>88.3 (86.0, 90.1)</t>
  </si>
  <si>
    <t>92.3 (90.2, 93.8)</t>
  </si>
  <si>
    <t>87.0 (84.7, 88.8)</t>
  </si>
  <si>
    <t>74.3 (72.1, 76.2)</t>
  </si>
  <si>
    <t>61.6 (59.3, 63.7)</t>
  </si>
  <si>
    <t>61.4 (59.1, 63.5)</t>
  </si>
  <si>
    <t>71.3 (69.2, 73.3)</t>
  </si>
  <si>
    <t>69.2 (66.8, 71.4)</t>
  </si>
  <si>
    <t>59.7 (57.3, 61.9)</t>
  </si>
  <si>
    <t>85.1 (83.7, 86.4)</t>
  </si>
  <si>
    <t>78.9 (77.3, 80.3)</t>
  </si>
  <si>
    <t>86.1 (84.7, 87.2)</t>
  </si>
  <si>
    <t>84.8 (83.2, 86.1)</t>
  </si>
  <si>
    <t>79.6 (78.1, 81.1)</t>
  </si>
  <si>
    <t>83.3 (81.9, 84.5)</t>
  </si>
  <si>
    <t>76.0 (74.8, 77.2)</t>
  </si>
  <si>
    <t>37.6 (36.4, 39.0)</t>
  </si>
  <si>
    <t>46.4 (44.9, 48.0)</t>
  </si>
  <si>
    <t>72.0 (70.5, 73.3)</t>
  </si>
  <si>
    <t>68.8 (67.2, 70.4)</t>
  </si>
  <si>
    <t>74.2 (73.0, 75.3)</t>
  </si>
  <si>
    <t>85.4 (82.4, 87.8)</t>
  </si>
  <si>
    <t>69.7 (66.3, 72.9)</t>
  </si>
  <si>
    <t>88.5 (85.8, 90.6)</t>
  </si>
  <si>
    <t>77.6 (74.1, 80.7)</t>
  </si>
  <si>
    <t>72.6 (69.1, 75.9)</t>
  </si>
  <si>
    <t>82.3 (79.3, 84.8)</t>
  </si>
  <si>
    <t>66.7 (60.9, 71.8)</t>
  </si>
  <si>
    <t>57.2 (51.5, 62.7)</t>
  </si>
  <si>
    <t>70.6 (65.0, 75.4)</t>
  </si>
  <si>
    <t>67.4 (61.3, 72.8)</t>
  </si>
  <si>
    <t>78.4 (73.1, 82.7)</t>
  </si>
  <si>
    <t>65.5 (59.9, 70.6)</t>
  </si>
  <si>
    <t>75.1 (73.4, 76.6)</t>
  </si>
  <si>
    <t>67.2 (65.6, 68.8)</t>
  </si>
  <si>
    <t>76.9 (75.3, 78.3)</t>
  </si>
  <si>
    <t>76.4 (74.7, 77.9)</t>
  </si>
  <si>
    <t>71.8 (70.1, 73.4)</t>
  </si>
  <si>
    <t>76.9 (75.4, 78.3)</t>
  </si>
  <si>
    <t>82.4 (78.3, 85.5)</t>
  </si>
  <si>
    <t>74.0 (69.9, 77.5)</t>
  </si>
  <si>
    <t>85.1 (81.3, 87.8)</t>
  </si>
  <si>
    <t>81.0 (76.8, 84.2)</t>
  </si>
  <si>
    <t>78.0 (73.8, 81.4)</t>
  </si>
  <si>
    <t>83.3 (79.6, 86.1)</t>
  </si>
  <si>
    <t>61.7 (58.7, 64.4)</t>
  </si>
  <si>
    <t>51.8 (48.9, 54.6)</t>
  </si>
  <si>
    <t>51.1 (48.3, 54.0)</t>
  </si>
  <si>
    <t>50.0 (46.9, 53.1)</t>
  </si>
  <si>
    <t>41.6 (38.8, 44.6)</t>
  </si>
  <si>
    <t>49.2 (46.4, 52.0)</t>
  </si>
  <si>
    <t>82.3 (79.9, 84.3)</t>
  </si>
  <si>
    <t>62.0 (59.3, 64.7)</t>
  </si>
  <si>
    <t>79.0 (76.5, 81.2)</t>
  </si>
  <si>
    <t>75.0 (72.1, 77.6)</t>
  </si>
  <si>
    <t>72.9 (70.2, 75.3)</t>
  </si>
  <si>
    <t>78.0 (75.5, 80.2)</t>
  </si>
  <si>
    <t>82.2 (81.9, 82.5)</t>
  </si>
  <si>
    <t>62.5 (62.2, 62.8)</t>
  </si>
  <si>
    <t>65.9 (65.6, 66.2)</t>
  </si>
  <si>
    <t>82.7 (82.5, 83.0)</t>
  </si>
  <si>
    <t>77.5 (77.2, 77.8)</t>
  </si>
  <si>
    <t>76.3 (75.9, 76.6)</t>
  </si>
  <si>
    <t>79.4 (79.1, 79.7)</t>
  </si>
  <si>
    <t>-14.5 (-17.5, -11.5)</t>
  </si>
  <si>
    <t>-12.4 (-14.4, -10.4)</t>
  </si>
  <si>
    <t>-11.5 (-18.4, -4.7)</t>
  </si>
  <si>
    <t>-10.5 (-16.5, -4.4)</t>
  </si>
  <si>
    <t>-9.0 (-12.0, -6.0)</t>
  </si>
  <si>
    <t>-8.8 (-11.2, -6.5)</t>
  </si>
  <si>
    <t>-8.6 (-13.6, -3.6)</t>
  </si>
  <si>
    <t>-8.2 (-11.6, -4.9)</t>
  </si>
  <si>
    <t>-7.7 (-9.4, -5.9)</t>
  </si>
  <si>
    <t>-7.6 (-15.6, 0.4)</t>
  </si>
  <si>
    <t>-6.5 (-9.0, -4.0)</t>
  </si>
  <si>
    <t>-6.3 (-10.9, -1.6)</t>
  </si>
  <si>
    <t>-6.2 (-10.4, -1.9)</t>
  </si>
  <si>
    <t>-5.7 (-9.8, -1.6)</t>
  </si>
  <si>
    <t>-5.7 (-8.2, -3.3)</t>
  </si>
  <si>
    <t>-5.4 (-10.9, 0.2)</t>
  </si>
  <si>
    <t>-5.4 (-9.8, -1.1)</t>
  </si>
  <si>
    <t>-5.2 (-9.4, -1.1)</t>
  </si>
  <si>
    <t>-5.0 (-8.7, -1.3)</t>
  </si>
  <si>
    <t>-4.6 (-6.6, -2.6)</t>
  </si>
  <si>
    <t>-4.5 (-7.1, -1.9)</t>
  </si>
  <si>
    <t>-4.4 (-9.5, 0.7)</t>
  </si>
  <si>
    <t>-4.4 (-7.3, -1.5)</t>
  </si>
  <si>
    <t>-3.9 (-10.9, 3.2)</t>
  </si>
  <si>
    <t>-3.6 (-14.9, 7.7)</t>
  </si>
  <si>
    <t>-3.6 (-9.0, 1.8)</t>
  </si>
  <si>
    <t>-3.5 (-6.6, -0.4)</t>
  </si>
  <si>
    <t>-3.4 (-5.5, -1.4)</t>
  </si>
  <si>
    <t>-3.4 (-5.6, -1.2)</t>
  </si>
  <si>
    <t>-3.3 (-8.0, 1.5)</t>
  </si>
  <si>
    <t>-3.2 (-6.8, 0.4)</t>
  </si>
  <si>
    <t>-2.9 (-6.7, 0.9)</t>
  </si>
  <si>
    <t>-2.6 (-10.7, 5.5)</t>
  </si>
  <si>
    <t>-2.3 (-11.6, 6.9)</t>
  </si>
  <si>
    <t>-2.2 (-4.4, -0.1)</t>
  </si>
  <si>
    <t>-2.1 (-8.2, 3.9)</t>
  </si>
  <si>
    <t>-1.9 (-4.5, 0.7)</t>
  </si>
  <si>
    <t>-1.5 (-4.5, 1.6)</t>
  </si>
  <si>
    <t>-1.5 (-4.6, 1.6)</t>
  </si>
  <si>
    <t>-1.4 (-2.7, 0.0)</t>
  </si>
  <si>
    <t>-1.3 (-11.1, 8.4)</t>
  </si>
  <si>
    <t>-1.3 (-4.1, 1.4)</t>
  </si>
  <si>
    <t>-1.2 (-8.0, 5.6)</t>
  </si>
  <si>
    <t>-1.1 (-5.0, 2.7)</t>
  </si>
  <si>
    <t>-1.1 (-5.8, 3.7)</t>
  </si>
  <si>
    <t>-1.0 (-6.7, 4.8)</t>
  </si>
  <si>
    <t>-0.9 (-6.1, 4.4)</t>
  </si>
  <si>
    <t>-0.3 (-8.1, 7.5)</t>
  </si>
  <si>
    <t>-0.1 (-9.5, 9.3)</t>
  </si>
  <si>
    <t>0.2 (-2.7, 3.0)</t>
  </si>
  <si>
    <t>0.3 (-3.3, 3.9)</t>
  </si>
  <si>
    <t>0.5 (-1.2, 2.1)</t>
  </si>
  <si>
    <t>0.6 (-2.3, 3.5)</t>
  </si>
  <si>
    <t>0.7 (-6.0, 7.3)</t>
  </si>
  <si>
    <t>0.8 (-2.7, 4.3)</t>
  </si>
  <si>
    <t>1.6 (-5.4, 8.7)</t>
  </si>
  <si>
    <t>1.8 (-0.6, 4.3)</t>
  </si>
  <si>
    <t>1.9 (-5.6, 9.3)</t>
  </si>
  <si>
    <t>2.1 (-3.3, 7.5)</t>
  </si>
  <si>
    <t>2.9 (-0.4, 6.2)</t>
  </si>
  <si>
    <t>5.2 (-1.5, 12.0)</t>
  </si>
  <si>
    <t>5.3 (-0.4, 11.1)</t>
  </si>
  <si>
    <t>5.7 (2.0, 9.3)</t>
  </si>
  <si>
    <t>6.9 (-6.3, 20.1)</t>
  </si>
  <si>
    <t>10.1 (-5.6, 25.8)</t>
  </si>
  <si>
    <t>14.4 (9.5, 19.2)</t>
  </si>
  <si>
    <t>22.8 (15.3, 30.4)</t>
  </si>
  <si>
    <t>39.7 (37.7, 41.7)</t>
  </si>
  <si>
    <t>43.8 (41.2, 46.4)</t>
  </si>
  <si>
    <t>76.0 (74.2, 77.6)</t>
  </si>
  <si>
    <t>69.8 (67.6, 71.9)</t>
  </si>
  <si>
    <t>71.7 (68.9, 74.3)</t>
  </si>
  <si>
    <t>66.9 (65.0, 68.8)</t>
  </si>
  <si>
    <t>83.7 (79.8, 86.6)</t>
  </si>
  <si>
    <t>35.4 (31.4, 39.9)</t>
  </si>
  <si>
    <t>38.4 (33.3, 44.0)</t>
  </si>
  <si>
    <t>86.6 (83.0, 89.2)</t>
  </si>
  <si>
    <t>83.4 (79.3, 86.5)</t>
  </si>
  <si>
    <t>90.4 (84.1, 94.1)</t>
  </si>
  <si>
    <t>82.5 (78.7, 85.5)</t>
  </si>
  <si>
    <t>82.7 (77.1, 86.8)</t>
  </si>
  <si>
    <t>61.9 (55.8, 67.4)</t>
  </si>
  <si>
    <t>77.9 (72.0, 82.4)</t>
  </si>
  <si>
    <t>73.1 (66.9, 78.3)</t>
  </si>
  <si>
    <t>71.2 (64.6, 76.6)</t>
  </si>
  <si>
    <t>78.0 (72.3, 82.3)</t>
  </si>
  <si>
    <t>75.6 (71.6, 79.1)</t>
  </si>
  <si>
    <t>21.8 (18.5, 25.6)</t>
  </si>
  <si>
    <t>77.2 (73.2, 80.5)</t>
  </si>
  <si>
    <t>75.3 (70.9, 79.2)</t>
  </si>
  <si>
    <t>75.6 (67.2, 82.4)</t>
  </si>
  <si>
    <t>87.1 (85.6, 88.4)</t>
  </si>
  <si>
    <t>51.1 (49.0, 53.1)</t>
  </si>
  <si>
    <t>56.1 (53.7, 58.4)</t>
  </si>
  <si>
    <t>95.9 (94.9, 96.6)</t>
  </si>
  <si>
    <t>93.5 (92.3, 94.5)</t>
  </si>
  <si>
    <t>93.2 (91.3, 94.5)</t>
  </si>
  <si>
    <t>91.7 (90.4, 92.7)</t>
  </si>
  <si>
    <t>24.5 (22.9, 26.1)</t>
  </si>
  <si>
    <t>86.1 (84.7, 87.3)</t>
  </si>
  <si>
    <t>88.8 (87.4, 89.9)</t>
  </si>
  <si>
    <t>83.3 (79.7, 86.3)</t>
  </si>
  <si>
    <t>85.9 (84.5, 87.1)</t>
  </si>
  <si>
    <t>81.7 (77.5, 85.1)</t>
  </si>
  <si>
    <t>14.7 (11.8, 18.5)</t>
  </si>
  <si>
    <t>16.4 (13.1, 20.8)</t>
  </si>
  <si>
    <t>85.2 (81.3, 88.1)</t>
  </si>
  <si>
    <t>68.3 (63.2, 73.0)</t>
  </si>
  <si>
    <t>81.3 (73.2, 87.3)</t>
  </si>
  <si>
    <t>76.8 (72.4, 80.4)</t>
  </si>
  <si>
    <t>80.0 (73.0, 84.9)</t>
  </si>
  <si>
    <t>14.3 (10.3, 20.7)</t>
  </si>
  <si>
    <t>84.2 (77.6, 88.5)</t>
  </si>
  <si>
    <t>78.9 (71.5, 84.2)</t>
  </si>
  <si>
    <t>79.2 (72.3, 84.1)</t>
  </si>
  <si>
    <t>88.5 (83.8, 91.1)</t>
  </si>
  <si>
    <t>34.4 (29.6, 40.0)</t>
  </si>
  <si>
    <t>34.0 (27.4, 42.5)</t>
  </si>
  <si>
    <t>91.7 (87.3, 93.7)</t>
  </si>
  <si>
    <t>89.5 (84.4, 92.3)</t>
  </si>
  <si>
    <t>66.7 (52.8, 77.7)</t>
  </si>
  <si>
    <t>86.5 (81.6, 89.3)</t>
  </si>
  <si>
    <t>11.7 (8.5, 17.0)</t>
  </si>
  <si>
    <t>87.1 (81.6, 90.5)</t>
  </si>
  <si>
    <t>91.8 (86.4, 94.5)</t>
  </si>
  <si>
    <t>84.0 (78.3, 87.9)</t>
  </si>
  <si>
    <t>89.9 (84.4, 92.7)</t>
  </si>
  <si>
    <t>53.7 (47.2, 59.8)</t>
  </si>
  <si>
    <t>69.4 (59.4, 76.8)</t>
  </si>
  <si>
    <t>92.6 (87.6, 94.8)</t>
  </si>
  <si>
    <t>100.0 (96.3, 100.0)</t>
  </si>
  <si>
    <t>90.4 (82.5, 94.3)</t>
  </si>
  <si>
    <t>90.2 (85.0, 92.9)</t>
  </si>
  <si>
    <t>82.5 (73.2, 87.7)</t>
  </si>
  <si>
    <t>52.5 (43.2, 61.5)</t>
  </si>
  <si>
    <t>95.0 (87.2, 97.1)</t>
  </si>
  <si>
    <t>94.9 (86.9, 97.1)</t>
  </si>
  <si>
    <t>85.0 (75.9, 89.7)</t>
  </si>
  <si>
    <t>82.2 (75.2, 85.6)</t>
  </si>
  <si>
    <t>54.3 (47.8, 60.5)</t>
  </si>
  <si>
    <t>67.9 (57.8, 74.7)</t>
  </si>
  <si>
    <t>87.0 (80.3, 89.5)</t>
  </si>
  <si>
    <t>84.1 (76.9, 87.4)</t>
  </si>
  <si>
    <t>67.5 (59.0, 73.8)</t>
  </si>
  <si>
    <t>80.9 (74.2, 84.2)</t>
  </si>
  <si>
    <t>87.3 (82.7, 90.2)</t>
  </si>
  <si>
    <t>54.5 (49.1, 59.8)</t>
  </si>
  <si>
    <t>63.0 (57.0, 68.4)</t>
  </si>
  <si>
    <t>88.2 (83.8, 91.0)</t>
  </si>
  <si>
    <t>84.7 (80.0, 88.0)</t>
  </si>
  <si>
    <t>78.2 (71.4, 83.2)</t>
  </si>
  <si>
    <t>78.5 (73.5, 82.3)</t>
  </si>
  <si>
    <t>68.2 (58.3, 76.0)</t>
  </si>
  <si>
    <t>4.3 (2.3, 11.2)</t>
  </si>
  <si>
    <t>82.6 (73.6, 88.0)</t>
  </si>
  <si>
    <t>61.5 (50.7, 70.9)</t>
  </si>
  <si>
    <t>74.5 (65.2, 81.1)</t>
  </si>
  <si>
    <t>88.0 (75.0, 93.6)</t>
  </si>
  <si>
    <t>7.7 (3.7, 19.6)</t>
  </si>
  <si>
    <t>96.0 (84.4, 98.6)</t>
  </si>
  <si>
    <t>92.3 (80.4, 96.3)</t>
  </si>
  <si>
    <t>86.6 (85.2, 87.9)</t>
  </si>
  <si>
    <t>68.7 (66.9, 70.4)</t>
  </si>
  <si>
    <t>79.8 (78.1, 81.4)</t>
  </si>
  <si>
    <t>70.4 (68.3, 72.3)</t>
  </si>
  <si>
    <t>92.7 (88.5, 95.1)</t>
  </si>
  <si>
    <t>57.6 (51.7, 63.1)</t>
  </si>
  <si>
    <t>84.6 (79.6, 88.2)</t>
  </si>
  <si>
    <t>81.7 (76.1, 85.8)</t>
  </si>
  <si>
    <t>78.9 (72.7, 83.7)</t>
  </si>
  <si>
    <t>82.8 (77.8, 86.6)</t>
  </si>
  <si>
    <t>98.3 (94.3, 98.1)</t>
  </si>
  <si>
    <t>81.0 (76.3, 83.1)</t>
  </si>
  <si>
    <t>82.8 (77.8, 84.8)</t>
  </si>
  <si>
    <t>95.2 (91.1, 95.5)</t>
  </si>
  <si>
    <t>98.3 (94.1, 98.1)</t>
  </si>
  <si>
    <t>84.5 (79.1, 86.8)</t>
  </si>
  <si>
    <t>85.7 (81.2, 87.3)</t>
  </si>
  <si>
    <t>83.3 (79.4, 86.2)</t>
  </si>
  <si>
    <t>62.9 (58.4, 66.9)</t>
  </si>
  <si>
    <t>78.2 (74.1, 81.4)</t>
  </si>
  <si>
    <t>68.2 (63.3, 72.5)</t>
  </si>
  <si>
    <t>65.7 (61.3, 69.6)</t>
  </si>
  <si>
    <t>74.3 (64.6, 80.5)</t>
  </si>
  <si>
    <t>41.7 (33.7, 50.8)</t>
  </si>
  <si>
    <t>46.9 (38.8, 55.5)</t>
  </si>
  <si>
    <t>51.4 (42.4, 60.3)</t>
  </si>
  <si>
    <t>57.1 (47.8, 65.5)</t>
  </si>
  <si>
    <t>48.3 (37.7, 59.1)</t>
  </si>
  <si>
    <t>36.1 (28.7, 45.4)</t>
  </si>
  <si>
    <t>87.1 (85.7, 88.3)</t>
  </si>
  <si>
    <t>63.5 (61.7, 65.3)</t>
  </si>
  <si>
    <t>63.4 (61.6, 65.2)</t>
  </si>
  <si>
    <t>89.2 (87.9, 90.3)</t>
  </si>
  <si>
    <t>88.1 (86.7, 89.3)</t>
  </si>
  <si>
    <t>76.6 (74.6, 78.5)</t>
  </si>
  <si>
    <t>81.8 (80.3, 83.1)</t>
  </si>
  <si>
    <t>48.6 (45.5, 51.7)</t>
  </si>
  <si>
    <t>6.7 (5.4, 8.4)</t>
  </si>
  <si>
    <t>58.3 (55.3, 61.2)</t>
  </si>
  <si>
    <t>68.7 (65.5, 71.8)</t>
  </si>
  <si>
    <t>61.2 (54.7, 67.3)</t>
  </si>
  <si>
    <t>66.7 (63.8, 69.5)</t>
  </si>
  <si>
    <t>81.5 (78.9, 83.7)</t>
  </si>
  <si>
    <t>65.1 (62.2, 67.8)</t>
  </si>
  <si>
    <t>83.5 (81.0, 85.5)</t>
  </si>
  <si>
    <t>75.8 (72.9, 78.3)</t>
  </si>
  <si>
    <t>74.4 (71.4, 77.0)</t>
  </si>
  <si>
    <t>76.7 (74.0, 79.0)</t>
  </si>
  <si>
    <t>69.2 (56.0, 78.8)</t>
  </si>
  <si>
    <t>76.7 (74.2, 78.8)</t>
  </si>
  <si>
    <t>59.8 (57.2, 62.2)</t>
  </si>
  <si>
    <t>60.3 (57.8, 62.7)</t>
  </si>
  <si>
    <t>71.8 (69.4, 74.1)</t>
  </si>
  <si>
    <t>69.2 (66.5, 71.7)</t>
  </si>
  <si>
    <t>63.7 (61.0, 66.4)</t>
  </si>
  <si>
    <t>66.0 (63.5, 68.4)</t>
  </si>
  <si>
    <t>80.0 (68.4, 85.7)</t>
  </si>
  <si>
    <t>92.0 (81.2, 94.6)</t>
  </si>
  <si>
    <t>88.2 (80.7, 91.9)</t>
  </si>
  <si>
    <t>48.1 (40.1, 56.2)</t>
  </si>
  <si>
    <t>61.0 (52.1, 68.5)</t>
  </si>
  <si>
    <t>98.1 (92.4, 99.0)</t>
  </si>
  <si>
    <t>95.7 (88.8, 97.7)</t>
  </si>
  <si>
    <t>100.0 (92.1, 100.0)</t>
  </si>
  <si>
    <t>84.6 (76.8, 89.0)</t>
  </si>
  <si>
    <t>86.7 (75.8, 91.4)</t>
  </si>
  <si>
    <t>58.3 (49.0, 66.5)</t>
  </si>
  <si>
    <t>90.6 (80.9, 94.0)</t>
  </si>
  <si>
    <t>88.0 (75.4, 93.2)</t>
  </si>
  <si>
    <t>94.4 (86.4, 96.3)</t>
  </si>
  <si>
    <t>92.1 (89.4, 92.6)</t>
  </si>
  <si>
    <t>90.1 (87.3, 90.8)</t>
  </si>
  <si>
    <t>93.1 (90.4, 93.5)</t>
  </si>
  <si>
    <t>91.1 (88.3, 91.7)</t>
  </si>
  <si>
    <t>91.9 (89.0, 92.6)</t>
  </si>
  <si>
    <t>85.1 (82.2, 86.3)</t>
  </si>
  <si>
    <t>88.3 (84.1, 91.1)</t>
  </si>
  <si>
    <t>34.9 (30.2, 40.1)</t>
  </si>
  <si>
    <t>44.8 (37.2, 52.8)</t>
  </si>
  <si>
    <t>90.5 (86.7, 93.0)</t>
  </si>
  <si>
    <t>85.5 (80.9, 88.8)</t>
  </si>
  <si>
    <t>86.8 (79.1, 91.6)</t>
  </si>
  <si>
    <t>89.3 (85.3, 91.9)</t>
  </si>
  <si>
    <t>95.8 (92.4, 97.1)</t>
  </si>
  <si>
    <t>59.2 (53.8, 64.1)</t>
  </si>
  <si>
    <t>75.4 (68.9, 79.9)</t>
  </si>
  <si>
    <t>96.6 (93.4, 97.8)</t>
  </si>
  <si>
    <t>94.5 (90.7, 96.3)</t>
  </si>
  <si>
    <t>94.5 (88.9, 97.0)</t>
  </si>
  <si>
    <t>90.8 (86.8, 93.1)</t>
  </si>
  <si>
    <t>64.3 (56.0, 70.8)</t>
  </si>
  <si>
    <t>47.7 (40.6, 55.1)</t>
  </si>
  <si>
    <t>47.7 (40.7, 55.0)</t>
  </si>
  <si>
    <t>79.1 (71.1, 83.6)</t>
  </si>
  <si>
    <t>72.5 (63.7, 78.5)</t>
  </si>
  <si>
    <t>72.2 (62.3, 79.0)</t>
  </si>
  <si>
    <t>54.5 (47.1, 61.5)</t>
  </si>
  <si>
    <t>91.3 (86.7, 93.7)</t>
  </si>
  <si>
    <t>71.7 (66.0, 76.4)</t>
  </si>
  <si>
    <t>71.4 (65.6, 76.1)</t>
  </si>
  <si>
    <t>90.4 (85.8, 93.0)</t>
  </si>
  <si>
    <t>83.5 (77.6, 87.5)</t>
  </si>
  <si>
    <t>67.5 (59.9, 74.0)</t>
  </si>
  <si>
    <t>80.2 (74.8, 84.1)</t>
  </si>
  <si>
    <t>95.1 (90.8, 96.6)</t>
  </si>
  <si>
    <t>83.5 (78.1, 86.8)</t>
  </si>
  <si>
    <t>83.5 (78.2, 86.8)</t>
  </si>
  <si>
    <t>96.3 (92.2, 97.5)</t>
  </si>
  <si>
    <t>95.1 (90.6, 96.6)</t>
  </si>
  <si>
    <t>89.7 (82.5, 93.3)</t>
  </si>
  <si>
    <t>94.1 (89.8, 95.7)</t>
  </si>
  <si>
    <t>79.7 (76.2, 82.5)</t>
  </si>
  <si>
    <t>58.7 (55.0, 62.2)</t>
  </si>
  <si>
    <t>78.7 (75.4, 81.5)</t>
  </si>
  <si>
    <t>78.4 (74.8, 81.5)</t>
  </si>
  <si>
    <t>72.0 (68.2, 75.4)</t>
  </si>
  <si>
    <t>72.8 (69.4, 75.9)</t>
  </si>
  <si>
    <t>83.6 (82.0, 84.9)</t>
  </si>
  <si>
    <t>69.0 (67.3, 70.7)</t>
  </si>
  <si>
    <t>69.6 (67.7, 71.3)</t>
  </si>
  <si>
    <t>83.3 (81.7, 84.6)</t>
  </si>
  <si>
    <t>78.8 (77.0, 80.3)</t>
  </si>
  <si>
    <t>83.3 (81.8, 84.6)</t>
  </si>
  <si>
    <t>86.3 (82.1, 88.9)</t>
  </si>
  <si>
    <t>61.8 (57.2, 66.0)</t>
  </si>
  <si>
    <t>61.5 (56.9, 65.7)</t>
  </si>
  <si>
    <t>86.2 (82.2, 88.7)</t>
  </si>
  <si>
    <t>84.7 (80.4, 87.5)</t>
  </si>
  <si>
    <t>64.9 (59.5, 69.6)</t>
  </si>
  <si>
    <t>77.1 (72.7, 80.4)</t>
  </si>
  <si>
    <t>50.4 (49.8, 51.0)</t>
  </si>
  <si>
    <t>61.6 (60.9, 62.3)</t>
  </si>
  <si>
    <t>83.5 (83.0, 83.9)</t>
  </si>
  <si>
    <t>81.7 (81.2, 82.2)</t>
  </si>
  <si>
    <t>79.0 (78.5, 79.5)</t>
  </si>
  <si>
    <t>79.6 (78.2, 80.9)</t>
  </si>
  <si>
    <t>43.5 (41.9, 45.1)</t>
  </si>
  <si>
    <t>50.3 (48.3, 52.3)</t>
  </si>
  <si>
    <t>76.0 (74.5, 77.3)</t>
  </si>
  <si>
    <t>69.2 (67.4, 70.8)</t>
  </si>
  <si>
    <t>71.8 (69.8, 73.7)</t>
  </si>
  <si>
    <t>68.4 (66.9, 69.9)</t>
  </si>
  <si>
    <t>83.6 (80.9, 85.7)</t>
  </si>
  <si>
    <t>36.2 (33.3, 39.4)</t>
  </si>
  <si>
    <t>40.7 (37.1, 44.6)</t>
  </si>
  <si>
    <t>87.1 (84.6, 89.0)</t>
  </si>
  <si>
    <t>84.1 (81.4, 86.3)</t>
  </si>
  <si>
    <t>87.7 (83.3, 90.9)</t>
  </si>
  <si>
    <t>84.2 (81.6, 86.2)</t>
  </si>
  <si>
    <t>76.7 (73.8, 79.3)</t>
  </si>
  <si>
    <t>23.0 (20.4, 25.8)</t>
  </si>
  <si>
    <t>26.9 (19.4, 36.7)</t>
  </si>
  <si>
    <t>79.7 (76.9, 82.1)</t>
  </si>
  <si>
    <t>74.9 (71.7, 77.9)</t>
  </si>
  <si>
    <t>79.7 (73.4, 84.7)</t>
  </si>
  <si>
    <t>77.9 (75.1, 80.4)</t>
  </si>
  <si>
    <t>87.4 (86.3, 88.4)</t>
  </si>
  <si>
    <t>54.3 (52.8, 55.8)</t>
  </si>
  <si>
    <t>60.0 (58.3, 61.6)</t>
  </si>
  <si>
    <t>95.8 (95.1, 96.3)</t>
  </si>
  <si>
    <t>93.7 (92.8, 94.4)</t>
  </si>
  <si>
    <t>92.3 (91.1, 93.3)</t>
  </si>
  <si>
    <t>91.8 (90.9, 92.5)</t>
  </si>
  <si>
    <t>81.9 (80.7, 83.1)</t>
  </si>
  <si>
    <t>23.4 (22.2, 24.7)</t>
  </si>
  <si>
    <t>84.0 (82.9, 85.1)</t>
  </si>
  <si>
    <t>85.9 (84.7, 86.9)</t>
  </si>
  <si>
    <t>82.0 (79.1, 84.6)</t>
  </si>
  <si>
    <t>80.7 (77.8, 83.2)</t>
  </si>
  <si>
    <t>23.3 (20.6, 26.2)</t>
  </si>
  <si>
    <t>25.3 (22.5, 28.5)</t>
  </si>
  <si>
    <t>82.8 (80.0, 85.1)</t>
  </si>
  <si>
    <t>68.3 (64.7, 71.6)</t>
  </si>
  <si>
    <t>77.2 (71.9, 81.7)</t>
  </si>
  <si>
    <t>76.3 (73.2, 78.9)</t>
  </si>
  <si>
    <t>74.0 (68.4, 78.5)</t>
  </si>
  <si>
    <t>17.6 (13.9, 22.7)</t>
  </si>
  <si>
    <t>79.8 (74.6, 83.8)</t>
  </si>
  <si>
    <t>71.9 (65.9, 76.9)</t>
  </si>
  <si>
    <t>62.9 (49.7, 74.2)</t>
  </si>
  <si>
    <t>72.0 (66.4, 76.6)</t>
  </si>
  <si>
    <t>87.4 (84.4, 89.5)</t>
  </si>
  <si>
    <t>37.8 (34.3, 41.6)</t>
  </si>
  <si>
    <t>42.6 (37.9, 47.7)</t>
  </si>
  <si>
    <t>88.9 (86.0, 90.9)</t>
  </si>
  <si>
    <t>84.4 (80.7, 87.0)</t>
  </si>
  <si>
    <t>80.7 (73.5, 86.0)</t>
  </si>
  <si>
    <t>84.6 (81.4, 86.9)</t>
  </si>
  <si>
    <t>71.4 (67.0, 75.3)</t>
  </si>
  <si>
    <t>10.4 (8.1, 13.7)</t>
  </si>
  <si>
    <t>0.0 (0.0, 9.7)</t>
  </si>
  <si>
    <t>86.5 (82.9, 89.2)</t>
  </si>
  <si>
    <t>91.1 (87.6, 93.4)</t>
  </si>
  <si>
    <t>83.7 (79.9, 86.6)</t>
  </si>
  <si>
    <t>52.0 (40.3, 63.3)</t>
  </si>
  <si>
    <t>68.0 (55.3, 77.2)</t>
  </si>
  <si>
    <t>89.2 (85.5, 91.5)</t>
  </si>
  <si>
    <t>44.8 (40.4, 49.4)</t>
  </si>
  <si>
    <t>63.6 (56.7, 69.6)</t>
  </si>
  <si>
    <t>93.8 (90.7, 95.4)</t>
  </si>
  <si>
    <t>93.9 (90.5, 95.6)</t>
  </si>
  <si>
    <t>86.0 (80.2, 89.9)</t>
  </si>
  <si>
    <t>90.9 (87.6, 92.9)</t>
  </si>
  <si>
    <t>86.5 (78.9, 90.5)</t>
  </si>
  <si>
    <t>59.6 (51.2, 67.0)</t>
  </si>
  <si>
    <t>57.7 (45.8, 68.1)</t>
  </si>
  <si>
    <t>96.2 (90.0, 97.7)</t>
  </si>
  <si>
    <t>92.2 (85.1, 94.9)</t>
  </si>
  <si>
    <t>85.2 (71.9, 92.0)</t>
  </si>
  <si>
    <t>88.5 (81.1, 92.0)</t>
  </si>
  <si>
    <t>85.3 (82.2, 87.7)</t>
  </si>
  <si>
    <t>54.3 (50.5, 57.9)</t>
  </si>
  <si>
    <t>59.8 (55.7, 63.6)</t>
  </si>
  <si>
    <t>89.0 (86.2, 91.0)</t>
  </si>
  <si>
    <t>83.5 (80.1, 86.1)</t>
  </si>
  <si>
    <t>76.6 (72.0, 80.5)</t>
  </si>
  <si>
    <t>75.6 (72.2, 78.5)</t>
  </si>
  <si>
    <t>86.0 (76.6, 91.2)</t>
  </si>
  <si>
    <t>15.9 (10.4, 25.3)</t>
  </si>
  <si>
    <t>90.7 (81.9, 94.7)</t>
  </si>
  <si>
    <t>90.2 (81.0, 94.5)</t>
  </si>
  <si>
    <t>84.1 (74.7, 89.6)</t>
  </si>
  <si>
    <t>81.0 (79.9, 81.9)</t>
  </si>
  <si>
    <t>65.9 (64.7, 67.0)</t>
  </si>
  <si>
    <t>77.8 (76.8, 78.8)</t>
  </si>
  <si>
    <t>71.0 (69.8, 72.2)</t>
  </si>
  <si>
    <t>61.0 (59.8, 62.3)</t>
  </si>
  <si>
    <t>73.5 (72.4, 74.5)</t>
  </si>
  <si>
    <t>71.9 (59.6, 80.8)</t>
  </si>
  <si>
    <t>48.5 (37.3, 59.9)</t>
  </si>
  <si>
    <t>57.6 (45.8, 68.2)</t>
  </si>
  <si>
    <t>74.2 (61.7, 82.8)</t>
  </si>
  <si>
    <t>54.5 (42.9, 65.5)</t>
  </si>
  <si>
    <t>39.4 (29.1, 51.3)</t>
  </si>
  <si>
    <t>98.5 (94.8, 98.5)</t>
  </si>
  <si>
    <t>83.3 (78.5, 85.7)</t>
  </si>
  <si>
    <t>85.1 (80.0, 87.4)</t>
  </si>
  <si>
    <t>95.8 (91.8, 96.4)</t>
  </si>
  <si>
    <t>98.5 (94.7, 98.6)</t>
  </si>
  <si>
    <t>86.6 (81.3, 89.0)</t>
  </si>
  <si>
    <t>86.1 (81.4, 88.2)</t>
  </si>
  <si>
    <t>84.2 (81.9, 86.1)</t>
  </si>
  <si>
    <t>69.6 (66.9, 72.0)</t>
  </si>
  <si>
    <t>79.4 (76.9, 81.5)</t>
  </si>
  <si>
    <t>77.9 (75.3, 80.1)</t>
  </si>
  <si>
    <t>73.6 (70.8, 76.1)</t>
  </si>
  <si>
    <t>70.6 (67.9, 73.0)</t>
  </si>
  <si>
    <t>77.1 (71.6, 80.9)</t>
  </si>
  <si>
    <t>55.3 (49.8, 60.4)</t>
  </si>
  <si>
    <t>58.0 (52.6, 62.9)</t>
  </si>
  <si>
    <t>67.5 (61.7, 72.1)</t>
  </si>
  <si>
    <t>58.5 (52.7, 63.8)</t>
  </si>
  <si>
    <t>42.9 (37.1, 49.1)</t>
  </si>
  <si>
    <t>87.3 (86.2, 88.2)</t>
  </si>
  <si>
    <t>66.2 (64.8, 67.5)</t>
  </si>
  <si>
    <t>66.4 (65.0, 67.7)</t>
  </si>
  <si>
    <t>88.7 (87.8, 89.6)</t>
  </si>
  <si>
    <t>87.7 (86.6, 88.6)</t>
  </si>
  <si>
    <t>79.3 (77.9, 80.6)</t>
  </si>
  <si>
    <t>83.0 (81.9, 84.0)</t>
  </si>
  <si>
    <t>52.0 (49.7, 54.3)</t>
  </si>
  <si>
    <t>5.4 (4.5, 6.6)</t>
  </si>
  <si>
    <t>58.5 (56.2, 60.7)</t>
  </si>
  <si>
    <t>69.4 (67.0, 71.6)</t>
  </si>
  <si>
    <t>60.3 (55.3, 65.2)</t>
  </si>
  <si>
    <t>70.2 (68.1, 72.2)</t>
  </si>
  <si>
    <t>82.6 (80.9, 84.0)</t>
  </si>
  <si>
    <t>66.4 (64.5, 68.2)</t>
  </si>
  <si>
    <t>83.0 (81.4, 84.5)</t>
  </si>
  <si>
    <t>75.7 (73.8, 77.5)</t>
  </si>
  <si>
    <t>74.9 (73.0, 76.6)</t>
  </si>
  <si>
    <t>80.2 (78.5, 81.7)</t>
  </si>
  <si>
    <t>85.5 (78.2, 89.8)</t>
  </si>
  <si>
    <t>71.4 (63.4, 77.7)</t>
  </si>
  <si>
    <t>82.3 (74.7, 87.2)</t>
  </si>
  <si>
    <t>76.7 (68.5, 82.5)</t>
  </si>
  <si>
    <t>91.5 (84.7, 94.7)</t>
  </si>
  <si>
    <t>77.8 (70.0, 83.3)</t>
  </si>
  <si>
    <t>80.1 (78.5, 81.6)</t>
  </si>
  <si>
    <t>67.3 (65.6, 69.0)</t>
  </si>
  <si>
    <t>67.7 (65.9, 69.3)</t>
  </si>
  <si>
    <t>76.9 (75.3, 78.4)</t>
  </si>
  <si>
    <t>75.2 (73.4, 76.8)</t>
  </si>
  <si>
    <t>74.1 (72.3, 75.7)</t>
  </si>
  <si>
    <t>74.3 (72.7, 75.9)</t>
  </si>
  <si>
    <t>81.7 (74.3, 86.3)</t>
  </si>
  <si>
    <t>67.2 (59.8, 73.2)</t>
  </si>
  <si>
    <t>59.0 (49.3, 67.5)</t>
  </si>
  <si>
    <t>82.3 (75.2, 86.6)</t>
  </si>
  <si>
    <t>83.1 (75.7, 87.5)</t>
  </si>
  <si>
    <t>80.4 (72.4, 85.5)</t>
  </si>
  <si>
    <t>81.3 (74.3, 85.6)</t>
  </si>
  <si>
    <t>86.8 (78.6, 90.1)</t>
  </si>
  <si>
    <t>34.2 (27.7, 42.8)</t>
  </si>
  <si>
    <t>33.3 (26.5, 42.9)</t>
  </si>
  <si>
    <t>94.7 (87.4, 96.1)</t>
  </si>
  <si>
    <t>88.9 (77.4, 93.3)</t>
  </si>
  <si>
    <t>94.1 (85.7, 96.1)</t>
  </si>
  <si>
    <t>92.1 (84.4, 94.2)</t>
  </si>
  <si>
    <t>88.1 (83.2, 91.1)</t>
  </si>
  <si>
    <t>46.2 (40.5, 52.0)</t>
  </si>
  <si>
    <t>62.3 (55.7, 68.2)</t>
  </si>
  <si>
    <t>96.1 (92.4, 97.5)</t>
  </si>
  <si>
    <t>92.6 (88.0, 94.9)</t>
  </si>
  <si>
    <t>94.3 (88.5, 96.8)</t>
  </si>
  <si>
    <t>86.5 (81.6, 89.6)</t>
  </si>
  <si>
    <t>89.8 (83.2, 93.0)</t>
  </si>
  <si>
    <t>68.2 (61.2, 73.8)</t>
  </si>
  <si>
    <t>80.0 (71.6, 85.0)</t>
  </si>
  <si>
    <t>91.9 (85.9, 94.4)</t>
  </si>
  <si>
    <t>87.9 (81.0, 91.5)</t>
  </si>
  <si>
    <t>86.5 (78.7, 90.8)</t>
  </si>
  <si>
    <t>92.4 (86.9, 94.6)</t>
  </si>
  <si>
    <t>83.3 (71.9, 89.3)</t>
  </si>
  <si>
    <t>46.7 (36.0, 57.9)</t>
  </si>
  <si>
    <t>100.0 (91.5, 100.0)</t>
  </si>
  <si>
    <t>92.6 (81.2, 96.3)</t>
  </si>
  <si>
    <t>87.1 (76.3, 91.9)</t>
  </si>
  <si>
    <t>93.1 (90.6, 94.2)</t>
  </si>
  <si>
    <t>89.8 (87.3, 91.2)</t>
  </si>
  <si>
    <t>91.0 (88.5, 92.2)</t>
  </si>
  <si>
    <t>89.6 (86.9, 91.1)</t>
  </si>
  <si>
    <t>89.0 (86.2, 90.5)</t>
  </si>
  <si>
    <t>83.6 (80.7, 85.5)</t>
  </si>
  <si>
    <t>87.6 (84.7, 89.8)</t>
  </si>
  <si>
    <t>37.1 (33.6, 40.8)</t>
  </si>
  <si>
    <t>50.0 (44.2, 55.8)</t>
  </si>
  <si>
    <t>91.1 (88.5, 92.9)</t>
  </si>
  <si>
    <t>86.1 (82.9, 88.5)</t>
  </si>
  <si>
    <t>81.1 (75.4, 85.5)</t>
  </si>
  <si>
    <t>90.8 (88.2, 92.6)</t>
  </si>
  <si>
    <t>95.0 (92.8, 96.2)</t>
  </si>
  <si>
    <t>59.3 (55.6, 62.8)</t>
  </si>
  <si>
    <t>74.5 (70.4, 77.8)</t>
  </si>
  <si>
    <t>96.7 (94.8, 97.6)</t>
  </si>
  <si>
    <t>93.7 (91.2, 95.2)</t>
  </si>
  <si>
    <t>90.8 (87.0, 93.2)</t>
  </si>
  <si>
    <t>93.4 (91.1, 94.8)</t>
  </si>
  <si>
    <t>58.2 (50.5, 65.1)</t>
  </si>
  <si>
    <t>42.1 (35.5, 49.5)</t>
  </si>
  <si>
    <t>42.1 (35.5, 49.4)</t>
  </si>
  <si>
    <t>71.4 (63.9, 77.0)</t>
  </si>
  <si>
    <t>64.2 (56.1, 70.8)</t>
  </si>
  <si>
    <t>69.4 (60.7, 76.0)</t>
  </si>
  <si>
    <t>50.9 (43.8, 57.9)</t>
  </si>
  <si>
    <t>89.7 (86.6, 91.7)</t>
  </si>
  <si>
    <t>73.6 (69.9, 76.8)</t>
  </si>
  <si>
    <t>73.5 (69.7, 76.7)</t>
  </si>
  <si>
    <t>88.5 (85.4, 90.6)</t>
  </si>
  <si>
    <t>84.9 (81.2, 87.6)</t>
  </si>
  <si>
    <t>63.8 (59.3, 68.0)</t>
  </si>
  <si>
    <t>80.9 (77.4, 83.7)</t>
  </si>
  <si>
    <t>94.9 (92.1, 96.1)</t>
  </si>
  <si>
    <t>84.4 (80.7, 86.9)</t>
  </si>
  <si>
    <t>96.8 (94.3, 97.7)</t>
  </si>
  <si>
    <t>96.1 (93.4, 97.1)</t>
  </si>
  <si>
    <t>85.0 (80.2, 88.3)</t>
  </si>
  <si>
    <t>94.4 (91.6, 95.7)</t>
  </si>
  <si>
    <t>75.7 (66.0, 81.9)</t>
  </si>
  <si>
    <t>46.3 (38.5, 54.6)</t>
  </si>
  <si>
    <t>81.6 (72.4, 86.6)</t>
  </si>
  <si>
    <t>30.3 (22.4, 41.2)</t>
  </si>
  <si>
    <t>60.6 (49.9, 69.7)</t>
  </si>
  <si>
    <t>70.7 (62.0, 76.9)</t>
  </si>
  <si>
    <t>80.7 (78.1, 83.0)</t>
  </si>
  <si>
    <t>61.1 (58.1, 63.9)</t>
  </si>
  <si>
    <t>81.2 (78.7, 83.4)</t>
  </si>
  <si>
    <t>76.1 (73.2, 78.7)</t>
  </si>
  <si>
    <t>68.9 (65.8, 71.7)</t>
  </si>
  <si>
    <t>76.3 (73.7, 78.7)</t>
  </si>
  <si>
    <t>84.1 (82.8, 85.2)</t>
  </si>
  <si>
    <t>71.4 (69.9, 72.7)</t>
  </si>
  <si>
    <t>71.9 (70.4, 73.3)</t>
  </si>
  <si>
    <t>85.8 (84.7, 86.9)</t>
  </si>
  <si>
    <t>83.4 (82.2, 84.6)</t>
  </si>
  <si>
    <t>81.0 (79.6, 82.2)</t>
  </si>
  <si>
    <t>87.4 (84.4, 89.4)</t>
  </si>
  <si>
    <t>66.0 (62.5, 69.2)</t>
  </si>
  <si>
    <t>65.9 (62.4, 69.0)</t>
  </si>
  <si>
    <t>88.8 (86.0, 90.6)</t>
  </si>
  <si>
    <t>85.4 (82.3, 87.6)</t>
  </si>
  <si>
    <t>71.7 (67.9, 74.9)</t>
  </si>
  <si>
    <t>80.8 (77.7, 83.2)</t>
  </si>
  <si>
    <t>52.6 (52.1, 53.0)</t>
  </si>
  <si>
    <t>63.6 (63.1, 64.1)</t>
  </si>
  <si>
    <t>82.7 (82.4, 83.1)</t>
  </si>
  <si>
    <t>74.5 (74.0, 75.0)</t>
  </si>
  <si>
    <t>79.2 (78.9, 79.6)</t>
  </si>
  <si>
    <t>81.6 (79.3, 83.5)</t>
  </si>
  <si>
    <t>49.6 (47.0, 52.2)</t>
  </si>
  <si>
    <t>59.1 (55.9, 62.1)</t>
  </si>
  <si>
    <t>75.9 (73.5, 78.0)</t>
  </si>
  <si>
    <t>68.1 (65.1, 70.8)</t>
  </si>
  <si>
    <t>71.9 (69.1, 74.4)</t>
  </si>
  <si>
    <t>70.9 (68.4, 73.1)</t>
  </si>
  <si>
    <t>83.4 (79.5, 86.3)</t>
  </si>
  <si>
    <t>37.1 (33.0, 41.6)</t>
  </si>
  <si>
    <t>43.2 (38.1, 48.7)</t>
  </si>
  <si>
    <t>87.6 (84.0, 90.0)</t>
  </si>
  <si>
    <t>84.9 (80.9, 87.8)</t>
  </si>
  <si>
    <t>85.0 (78.0, 89.7)</t>
  </si>
  <si>
    <t>86.0 (82.3, 88.5)</t>
  </si>
  <si>
    <t>78.0 (73.7, 81.7)</t>
  </si>
  <si>
    <t>24.3 (20.6, 28.7)</t>
  </si>
  <si>
    <t>36.1 (26.0, 48.2)</t>
  </si>
  <si>
    <t>82.6 (78.5, 85.8)</t>
  </si>
  <si>
    <t>74.5 (69.5, 78.7)</t>
  </si>
  <si>
    <t>86.0 (76.1, 92.2)</t>
  </si>
  <si>
    <t>81.1 (77.0, 84.4)</t>
  </si>
  <si>
    <t>87.7 (86.1, 89.0)</t>
  </si>
  <si>
    <t>57.8 (55.7, 59.9)</t>
  </si>
  <si>
    <t>63.9 (61.6, 66.1)</t>
  </si>
  <si>
    <t>95.7 (94.6, 96.4)</t>
  </si>
  <si>
    <t>93.8 (92.5, 94.8)</t>
  </si>
  <si>
    <t>91.6 (89.8, 92.9)</t>
  </si>
  <si>
    <t>91.8 (90.5, 92.9)</t>
  </si>
  <si>
    <t>79.7 (77.5, 81.6)</t>
  </si>
  <si>
    <t>21.8 (19.9, 24.0)</t>
  </si>
  <si>
    <t>80.8 (78.7, 82.6)</t>
  </si>
  <si>
    <t>81.3 (79.1, 83.2)</t>
  </si>
  <si>
    <t>79.5 (74.0, 84.0)</t>
  </si>
  <si>
    <t>83.4 (81.4, 85.1)</t>
  </si>
  <si>
    <t>79.7 (75.4, 83.0)</t>
  </si>
  <si>
    <t>32.8 (28.8, 37.3)</t>
  </si>
  <si>
    <t>80.1 (76.0, 83.4)</t>
  </si>
  <si>
    <t>68.3 (63.2, 72.8)</t>
  </si>
  <si>
    <t>73.9 (66.5, 79.9)</t>
  </si>
  <si>
    <t>75.7 (71.4, 79.2)</t>
  </si>
  <si>
    <t>64.6 (55.2, 72.4)</t>
  </si>
  <si>
    <t>22.9 (16.7, 32.0)</t>
  </si>
  <si>
    <t>72.9 (63.6, 79.8)</t>
  </si>
  <si>
    <t>60.5 (50.3, 69.4)</t>
  </si>
  <si>
    <t>60.4 (51.1, 68.6)</t>
  </si>
  <si>
    <t>86.4 (81.8, 89.1)</t>
  </si>
  <si>
    <t>41.0 (36.2, 46.2)</t>
  </si>
  <si>
    <t>49.2 (43.2, 55.3)</t>
  </si>
  <si>
    <t>79.6 (74.0, 83.5)</t>
  </si>
  <si>
    <t>88.7 (80.6, 93.0)</t>
  </si>
  <si>
    <t>82.9 (78.2, 85.9)</t>
  </si>
  <si>
    <t>71.4 (65.1, 76.7)</t>
  </si>
  <si>
    <t>9.3 (6.5, 14.0)</t>
  </si>
  <si>
    <t>86.0 (80.6, 89.6)</t>
  </si>
  <si>
    <t>90.5 (85.2, 93.6)</t>
  </si>
  <si>
    <t>83.3 (77.8, 87.3)</t>
  </si>
  <si>
    <t>88.5 (82.7, 91.7)</t>
  </si>
  <si>
    <t>36.1 (30.4, 42.7)</t>
  </si>
  <si>
    <t>58.5 (48.9, 67.1)</t>
  </si>
  <si>
    <t>95.0 (90.3, 96.8)</t>
  </si>
  <si>
    <t>87.8 (81.7, 91.3)</t>
  </si>
  <si>
    <t>81.3 (71.7, 87.5)</t>
  </si>
  <si>
    <t>91.6 (86.5, 94.0)</t>
  </si>
  <si>
    <t>83.2 (78.3, 86.4)</t>
  </si>
  <si>
    <t>54.0 (48.9, 58.8)</t>
  </si>
  <si>
    <t>56.6 (51.2, 61.6)</t>
  </si>
  <si>
    <t>89.9 (85.7, 92.2)</t>
  </si>
  <si>
    <t>82.0 (76.7, 85.6)</t>
  </si>
  <si>
    <t>72.6 (67.6, 76.5)</t>
  </si>
  <si>
    <t>77.0 (75.6, 78.3)</t>
  </si>
  <si>
    <t>64.0 (62.5, 65.4)</t>
  </si>
  <si>
    <t>74.0 (72.6, 75.3)</t>
  </si>
  <si>
    <t>64.8 (63.2, 66.4)</t>
  </si>
  <si>
    <t>55.3 (53.8, 56.9)</t>
  </si>
  <si>
    <t>69.6 (68.2, 71.0)</t>
  </si>
  <si>
    <t>84.9 (81.8, 87.2)</t>
  </si>
  <si>
    <t>74.7 (71.3, 77.5)</t>
  </si>
  <si>
    <t>79.8 (76.4, 82.5)</t>
  </si>
  <si>
    <t>77.3 (73.9, 80.1)</t>
  </si>
  <si>
    <t>74.2 (70.8, 77.1)</t>
  </si>
  <si>
    <t>79.2 (72.1, 83.2)</t>
  </si>
  <si>
    <t>65.3 (58.3, 70.7)</t>
  </si>
  <si>
    <t>59.6 (52.3, 65.8)</t>
  </si>
  <si>
    <t>39.6 (33.6, 46.7)</t>
  </si>
  <si>
    <t>46.9 (40.6, 53.6)</t>
  </si>
  <si>
    <t>87.6 (85.9, 88.9)</t>
  </si>
  <si>
    <t>69.9 (67.8, 71.9)</t>
  </si>
  <si>
    <t>70.5 (68.5, 72.5)</t>
  </si>
  <si>
    <t>88.1 (86.5, 89.4)</t>
  </si>
  <si>
    <t>87.1 (85.3, 88.5)</t>
  </si>
  <si>
    <t>82.4 (80.5, 84.0)</t>
  </si>
  <si>
    <t>84.7 (83.0, 86.2)</t>
  </si>
  <si>
    <t>56.5 (53.1, 59.9)</t>
  </si>
  <si>
    <t>3.8 (2.7, 5.4)</t>
  </si>
  <si>
    <t>58.7 (55.3, 62.0)</t>
  </si>
  <si>
    <t>70.2 (66.6, 73.4)</t>
  </si>
  <si>
    <t>58.9 (50.8, 66.6)</t>
  </si>
  <si>
    <t>74.8 (71.7, 77.5)</t>
  </si>
  <si>
    <t>83.4 (81.2, 85.4)</t>
  </si>
  <si>
    <t>67.4 (64.8, 69.9)</t>
  </si>
  <si>
    <t>82.7 (80.4, 84.6)</t>
  </si>
  <si>
    <t>75.7 (73.1, 78.1)</t>
  </si>
  <si>
    <t>75.2 (72.7, 77.5)</t>
  </si>
  <si>
    <t>83.0 (80.8, 84.9)</t>
  </si>
  <si>
    <t>88.9 (79.2, 93.2)</t>
  </si>
  <si>
    <t>73.0 (62.5, 80.3)</t>
  </si>
  <si>
    <t>83.3 (73.1, 88.9)</t>
  </si>
  <si>
    <t>77.8 (67.2, 84.5)</t>
  </si>
  <si>
    <t>83.8 (73.8, 89.2)</t>
  </si>
  <si>
    <t>83.7 (81.5, 85.6)</t>
  </si>
  <si>
    <t>75.0 (72.7, 77.1)</t>
  </si>
  <si>
    <t>82.1 (79.9, 84.0)</t>
  </si>
  <si>
    <t>81.2 (78.8, 83.2)</t>
  </si>
  <si>
    <t>84.1 (82.0, 86.0)</t>
  </si>
  <si>
    <t>82.8 (80.8, 84.6)</t>
  </si>
  <si>
    <t>80.6 (70.3, 86.6)</t>
  </si>
  <si>
    <t>75.7 (65.4, 82.4)</t>
  </si>
  <si>
    <t>74.3 (63.5, 81.6)</t>
  </si>
  <si>
    <t>77.8 (67.4, 84.3)</t>
  </si>
  <si>
    <t>74.4 (64.6, 81.0)</t>
  </si>
  <si>
    <t>88.0 (80.3, 91.8)</t>
  </si>
  <si>
    <t>44.2 (36.6, 52.5)</t>
  </si>
  <si>
    <t>63.9 (53.7, 72.1)</t>
  </si>
  <si>
    <t>94.1 (87.4, 96.3)</t>
  </si>
  <si>
    <t>89.6 (81.8, 93.2)</t>
  </si>
  <si>
    <t>88.9 (78.7, 93.6)</t>
  </si>
  <si>
    <t>93.1 (83.1, 95.7)</t>
  </si>
  <si>
    <t>80.0 (69.3, 85.8)</t>
  </si>
  <si>
    <t>93.3 (83.7, 95.8)</t>
  </si>
  <si>
    <t>89.3 (78.4, 93.2)</t>
  </si>
  <si>
    <t>85.2 (73.6, 90.4)</t>
  </si>
  <si>
    <t>90.0 (80.0, 93.4)</t>
  </si>
  <si>
    <t>94.4 (89.6, 96.1)</t>
  </si>
  <si>
    <t>89.5 (84.3, 91.9)</t>
  </si>
  <si>
    <t>88.2 (82.9, 90.8)</t>
  </si>
  <si>
    <t>87.5 (81.8, 90.5)</t>
  </si>
  <si>
    <t>84.9 (79.1, 88.2)</t>
  </si>
  <si>
    <t>81.6 (75.8, 85.1)</t>
  </si>
  <si>
    <t>86.9 (82.4, 90.0)</t>
  </si>
  <si>
    <t>39.6 (34.5, 45.0)</t>
  </si>
  <si>
    <t>55.7 (47.2, 63.8)</t>
  </si>
  <si>
    <t>91.7 (87.7, 94.0)</t>
  </si>
  <si>
    <t>86.8 (81.9, 90.0)</t>
  </si>
  <si>
    <t>75.0 (66.1, 81.9)</t>
  </si>
  <si>
    <t>92.5 (88.7, 94.6)</t>
  </si>
  <si>
    <t>94.2 (90.7, 95.8)</t>
  </si>
  <si>
    <t>59.3 (54.2, 64.1)</t>
  </si>
  <si>
    <t>73.8 (68.1, 78.1)</t>
  </si>
  <si>
    <t>96.7 (93.7, 97.8)</t>
  </si>
  <si>
    <t>92.9 (88.9, 94.9)</t>
  </si>
  <si>
    <t>87.8 (82.1, 91.2)</t>
  </si>
  <si>
    <t>96.0 (92.8, 97.2)</t>
  </si>
  <si>
    <t>88.2 (83.6, 90.9)</t>
  </si>
  <si>
    <t>75.4 (70.2, 79.5)</t>
  </si>
  <si>
    <t>86.7 (82.1, 89.6)</t>
  </si>
  <si>
    <t>86.1 (80.9, 89.4)</t>
  </si>
  <si>
    <t>61.3 (55.6, 66.3)</t>
  </si>
  <si>
    <t>81.6 (76.6, 85.0)</t>
  </si>
  <si>
    <t>94.6 (89.9, 96.1)</t>
  </si>
  <si>
    <t>85.3 (79.7, 88.5)</t>
  </si>
  <si>
    <t>97.3 (93.1, 98.1)</t>
  </si>
  <si>
    <t>97.2 (92.9, 98.1)</t>
  </si>
  <si>
    <t>80.6 (73.4, 85.3)</t>
  </si>
  <si>
    <t>94.7 (90.1, 96.1)</t>
  </si>
  <si>
    <t>38.5 (29.4, 49.7)</t>
  </si>
  <si>
    <t>80.0 (68.0, 86.2)</t>
  </si>
  <si>
    <t>65.4 (54.0, 73.9)</t>
  </si>
  <si>
    <t>82.6 (78.0, 86.1)</t>
  </si>
  <si>
    <t>65.1 (60.1, 69.6)</t>
  </si>
  <si>
    <t>85.6 (81.4, 88.7)</t>
  </si>
  <si>
    <t>72.3 (67.1, 76.8)</t>
  </si>
  <si>
    <t>63.7 (58.4, 68.6)</t>
  </si>
  <si>
    <t>82.1 (77.8, 85.5)</t>
  </si>
  <si>
    <t>85.0 (82.8, 86.9)</t>
  </si>
  <si>
    <t>75.9 (73.4, 78.1)</t>
  </si>
  <si>
    <t>87.3 (85.2, 88.9)</t>
  </si>
  <si>
    <t>83.8 (81.5, 85.8)</t>
  </si>
  <si>
    <t>85.2 (82.9, 87.0)</t>
  </si>
  <si>
    <t>84.2 (82.0, 86.0)</t>
  </si>
  <si>
    <t>89.0 (84.2, 91.4)</t>
  </si>
  <si>
    <t>72.6 (67.1, 76.7)</t>
  </si>
  <si>
    <t>92.9 (88.5, 94.5)</t>
  </si>
  <si>
    <t>86.6 (81.5, 89.3)</t>
  </si>
  <si>
    <t>81.0 (75.7, 84.3)</t>
  </si>
  <si>
    <t>86.7 (81.8, 89.4)</t>
  </si>
  <si>
    <t>55.1 (54.5, 55.8)</t>
  </si>
  <si>
    <t>65.7 (65.0, 66.4)</t>
  </si>
  <si>
    <t>77.7 (77.1, 78.3)</t>
  </si>
  <si>
    <t>73.1 (72.4, 73.9)</t>
  </si>
  <si>
    <t>79.5 (78.9, 80.0)</t>
  </si>
  <si>
    <t>-16.8 (-20.5, -13.1)</t>
  </si>
  <si>
    <t>-14.6 (-32.0, 2.9)</t>
  </si>
  <si>
    <t>-10.8 (-23.9, 2.3)</t>
  </si>
  <si>
    <t>-9.6 (-16.0, -3.3)</t>
  </si>
  <si>
    <t>-9.3 (-15.2, -3.3)</t>
  </si>
  <si>
    <t>-8.5 (-14.8, -2.3)</t>
  </si>
  <si>
    <t>-8.0 (-12.8, -3.3)</t>
  </si>
  <si>
    <t>-6.4 (-10.2, -2.5)</t>
  </si>
  <si>
    <t>-6.0 (-12.2, 0.3)</t>
  </si>
  <si>
    <t>-5.1 (-9.5, -0.7)</t>
  </si>
  <si>
    <t>-4.0 (-7.6, -0.4)</t>
  </si>
  <si>
    <t>-3.8 (-13.3, 5.6)</t>
  </si>
  <si>
    <t>-3.4 (-8.9, 2.1)</t>
  </si>
  <si>
    <t>-3.3 (-8.4, 1.9)</t>
  </si>
  <si>
    <t>-2.9 (-5.4, -0.4)</t>
  </si>
  <si>
    <t>-1.4 (-8.8, 6.1)</t>
  </si>
  <si>
    <t>-1.3 (-7.6, 4.9)</t>
  </si>
  <si>
    <t>-0.9 (-3.8, 2.0)</t>
  </si>
  <si>
    <t>-0.5 (-5.2, 4.1)</t>
  </si>
  <si>
    <t>-0.1 (-2.1, 1.8)</t>
  </si>
  <si>
    <t>0.7 (-7.3, 8.7)</t>
  </si>
  <si>
    <t>1.1 (-5.6, 7.8)</t>
  </si>
  <si>
    <t>2.5 (-0.2, 5.2)</t>
  </si>
  <si>
    <t>3.6 (-2.9, 10.1)</t>
  </si>
  <si>
    <t>3.6 (-2.5, 9.7)</t>
  </si>
  <si>
    <t>4.4 (-4.3, 13.2)</t>
  </si>
  <si>
    <t>5.9 (-1.5, 13.4)</t>
  </si>
  <si>
    <t>9.5 (7.1, 12.0)</t>
  </si>
  <si>
    <t>17.6 (5.2, 30.1)</t>
  </si>
  <si>
    <t>18.8 (5.9, 31.7)</t>
  </si>
  <si>
    <t>83.5 (82.2, 84.6)</t>
  </si>
  <si>
    <t>51.1 (49.6, 52.7)</t>
  </si>
  <si>
    <t>58.4 (56.7, 60.1)</t>
  </si>
  <si>
    <t>80.2 (78.9, 81.4)</t>
  </si>
  <si>
    <t>71.6 (69.8, 73.3)</t>
  </si>
  <si>
    <t>77.0 (75.3, 78.5)</t>
  </si>
  <si>
    <t>83.7 (81.0, 85.8)</t>
  </si>
  <si>
    <t>35.6 (32.6, 38.8)</t>
  </si>
  <si>
    <t>38.9 (35.4, 42.6)</t>
  </si>
  <si>
    <t>88.9 (86.5, 90.6)</t>
  </si>
  <si>
    <t>81.8 (78.9, 84.3)</t>
  </si>
  <si>
    <t>79.4 (74.7, 83.2)</t>
  </si>
  <si>
    <t>84.9 (82.2, 86.9)</t>
  </si>
  <si>
    <t>78.3 (75.6, 80.7)</t>
  </si>
  <si>
    <t>21.3 (18.9, 24.0)</t>
  </si>
  <si>
    <t>20.9 (16.0, 27.6)</t>
  </si>
  <si>
    <t>75.6 (72.4, 78.5)</t>
  </si>
  <si>
    <t>76.1 (68.1, 82.6)</t>
  </si>
  <si>
    <t>87.5 (86.5, 88.3)</t>
  </si>
  <si>
    <t>58.7 (57.3, 60.0)</t>
  </si>
  <si>
    <t>64.0 (62.6, 65.4)</t>
  </si>
  <si>
    <t>95.8 (95.2, 96.3)</t>
  </si>
  <si>
    <t>94.2 (93.4, 94.8)</t>
  </si>
  <si>
    <t>91.7 (90.7, 92.6)</t>
  </si>
  <si>
    <t>93.3 (92.5, 93.9)</t>
  </si>
  <si>
    <t>79.8 (78.5, 81.0)</t>
  </si>
  <si>
    <t>19.1 (17.9, 20.3)</t>
  </si>
  <si>
    <t>80.3 (79.0, 81.4)</t>
  </si>
  <si>
    <t>81.5 (80.2, 82.6)</t>
  </si>
  <si>
    <t>78.1 (74.5, 81.3)</t>
  </si>
  <si>
    <t>82.0 (79.5, 84.1)</t>
  </si>
  <si>
    <t>33.3 (30.7, 36.2)</t>
  </si>
  <si>
    <t>85.6 (83.3, 87.4)</t>
  </si>
  <si>
    <t>71.4 (68.3, 74.2)</t>
  </si>
  <si>
    <t>79.7 (75.2, 83.4)</t>
  </si>
  <si>
    <t>80.2 (77.7, 82.4)</t>
  </si>
  <si>
    <t>74.3 (67.1, 79.9)</t>
  </si>
  <si>
    <t>25.3 (19.9, 32.5)</t>
  </si>
  <si>
    <t>81.1 (74.2, 85.8)</t>
  </si>
  <si>
    <t>73.5 (65.7, 79.6)</t>
  </si>
  <si>
    <t>60.0 (44.7, 73.3)</t>
  </si>
  <si>
    <t>73.3 (66.1, 78.9)</t>
  </si>
  <si>
    <t>84.2 (81.0, 86.4)</t>
  </si>
  <si>
    <t>37.3 (33.9, 40.9)</t>
  </si>
  <si>
    <t>44.9 (40.9, 49.1)</t>
  </si>
  <si>
    <t>88.2 (85.3, 90.1)</t>
  </si>
  <si>
    <t>79.5 (75.7, 82.3)</t>
  </si>
  <si>
    <t>88.8 (83.9, 91.9)</t>
  </si>
  <si>
    <t>83.9 (80.8, 86.1)</t>
  </si>
  <si>
    <t>70.8 (66.6, 74.5)</t>
  </si>
  <si>
    <t>10.8 (8.6, 14.0)</t>
  </si>
  <si>
    <t>0.0 (0.0, 9.4)</t>
  </si>
  <si>
    <t>90.5 (87.1, 92.7)</t>
  </si>
  <si>
    <t>76.9 (61.3, 87.4)</t>
  </si>
  <si>
    <t>88.3 (85.0, 90.6)</t>
  </si>
  <si>
    <t>76.7 (65.9, 83.0)</t>
  </si>
  <si>
    <t>45.2 (36.1, 55.0)</t>
  </si>
  <si>
    <t>83.3 (72.8, 88.3)</t>
  </si>
  <si>
    <t>80.0 (67.3, 86.8)</t>
  </si>
  <si>
    <t>74.2 (63.8, 80.7)</t>
  </si>
  <si>
    <t>88.8 (85.4, 91.1)</t>
  </si>
  <si>
    <t>40.6 (36.5, 44.9)</t>
  </si>
  <si>
    <t>55.9 (49.8, 61.7)</t>
  </si>
  <si>
    <t>94.8 (92.0, 96.1)</t>
  </si>
  <si>
    <t>90.4 (86.8, 92.6)</t>
  </si>
  <si>
    <t>81.8 (76.1, 86.1)</t>
  </si>
  <si>
    <t>90.9 (87.7, 92.8)</t>
  </si>
  <si>
    <t>70.0 (59.1, 77.6)</t>
  </si>
  <si>
    <t>69.2 (57.6, 77.3)</t>
  </si>
  <si>
    <t>100.0 (91.9, 99.8)</t>
  </si>
  <si>
    <t>82.1 (70.7, 87.9)</t>
  </si>
  <si>
    <t>96.7 (87.7, 97.9)</t>
  </si>
  <si>
    <t>85.2 (82.2, 87.4)</t>
  </si>
  <si>
    <t>50.0 (46.5, 53.5)</t>
  </si>
  <si>
    <t>59.0 (54.9, 62.8)</t>
  </si>
  <si>
    <t>89.6 (86.9, 91.3)</t>
  </si>
  <si>
    <t>85.0 (81.8, 87.3)</t>
  </si>
  <si>
    <t>78.1 (73.0, 82.1)</t>
  </si>
  <si>
    <t>80.6 (77.4, 82.9)</t>
  </si>
  <si>
    <t>75.2 (74.1, 76.2)</t>
  </si>
  <si>
    <t>60.3 (59.2, 61.4)</t>
  </si>
  <si>
    <t>70.9 (69.8, 71.9)</t>
  </si>
  <si>
    <t>60.7 (59.5, 61.9)</t>
  </si>
  <si>
    <t>52.6 (51.4, 53.8)</t>
  </si>
  <si>
    <t>68.3 (67.2, 69.3)</t>
  </si>
  <si>
    <t>73.5 (61.3, 82.3)</t>
  </si>
  <si>
    <t>42.9 (32.0, 54.7)</t>
  </si>
  <si>
    <t>44.1 (33.1, 56.0)</t>
  </si>
  <si>
    <t>62.9 (50.8, 73.1)</t>
  </si>
  <si>
    <t>72.7 (60.2, 81.8)</t>
  </si>
  <si>
    <t>65.7 (53.6, 75.5)</t>
  </si>
  <si>
    <t>51.4 (39.9, 62.8)</t>
  </si>
  <si>
    <t>84.0 (81.4, 86.0)</t>
  </si>
  <si>
    <t>71.6 (68.8, 74.1)</t>
  </si>
  <si>
    <t>80.3 (77.7, 82.5)</t>
  </si>
  <si>
    <t>79.2 (76.5, 81.5)</t>
  </si>
  <si>
    <t>73.4 (70.5, 75.9)</t>
  </si>
  <si>
    <t>85.1 (83.8, 86.3)</t>
  </si>
  <si>
    <t>69.3 (67.7, 70.8)</t>
  </si>
  <si>
    <t>69.8 (68.2, 71.3)</t>
  </si>
  <si>
    <t>84.9 (83.5, 86.1)</t>
  </si>
  <si>
    <t>79.6 (78.1, 80.9)</t>
  </si>
  <si>
    <t>83.2 (81.9, 84.4)</t>
  </si>
  <si>
    <t>56.9 (54.4, 59.3)</t>
  </si>
  <si>
    <t>3.3 (2.6, 4.4)</t>
  </si>
  <si>
    <t>61.6 (59.2, 63.9)</t>
  </si>
  <si>
    <t>70.6 (68.1, 72.9)</t>
  </si>
  <si>
    <t>62.1 (56.1, 67.7)</t>
  </si>
  <si>
    <t>75.2 (73.0, 77.1)</t>
  </si>
  <si>
    <t>82.6 (81.4, 83.7)</t>
  </si>
  <si>
    <t>69.3 (67.9, 70.6)</t>
  </si>
  <si>
    <t>82.8 (81.6, 83.9)</t>
  </si>
  <si>
    <t>72.1 (70.7, 73.4)</t>
  </si>
  <si>
    <t>82.7 (81.5, 83.8)</t>
  </si>
  <si>
    <t>83.9 (75.9, 86.4)</t>
  </si>
  <si>
    <t>12.5 (10.9, 19.9)</t>
  </si>
  <si>
    <t>96.6 (88.6, 96.6)</t>
  </si>
  <si>
    <t>84.4 (76.9, 86.5)</t>
  </si>
  <si>
    <t>83.8 (82.2, 85.3)</t>
  </si>
  <si>
    <t>81.3 (79.6, 82.9)</t>
  </si>
  <si>
    <t>82.2 (80.5, 83.7)</t>
  </si>
  <si>
    <t>79.0 (72.8, 83.3)</t>
  </si>
  <si>
    <t>56.0 (49.7, 61.8)</t>
  </si>
  <si>
    <t>76.8 (70.6, 81.3)</t>
  </si>
  <si>
    <t>70.9 (64.3, 76.1)</t>
  </si>
  <si>
    <t>66.3 (59.6, 71.8)</t>
  </si>
  <si>
    <t>73.8 (67.7, 78.5)</t>
  </si>
  <si>
    <t>81.1 (71.7, 86.2)</t>
  </si>
  <si>
    <t>37.8 (30.0, 47.3)</t>
  </si>
  <si>
    <t>91.9 (83.5, 94.6)</t>
  </si>
  <si>
    <t>83.3 (72.0, 89.1)</t>
  </si>
  <si>
    <t>96.8 (87.7, 98.4)</t>
  </si>
  <si>
    <t>94.6 (86.6, 96.5)</t>
  </si>
  <si>
    <t>93.8 (88.6, 95.6)</t>
  </si>
  <si>
    <t>83.3 (77.2, 86.9)</t>
  </si>
  <si>
    <t>93.9 (88.8, 95.6)</t>
  </si>
  <si>
    <t>93.7 (88.2, 95.5)</t>
  </si>
  <si>
    <t>92.1 (86.4, 94.3)</t>
  </si>
  <si>
    <t>89.4 (83.7, 92.0)</t>
  </si>
  <si>
    <t>75.0 (64.7, 81.8)</t>
  </si>
  <si>
    <t>43.2 (34.4, 53.0)</t>
  </si>
  <si>
    <t>91.7 (82.7, 94.8)</t>
  </si>
  <si>
    <t>84.4 (73.4, 89.9)</t>
  </si>
  <si>
    <t>86.5 (77.1, 90.9)</t>
  </si>
  <si>
    <t>87.8 (85.0, 89.9)</t>
  </si>
  <si>
    <t>40.3 (36.8, 43.9)</t>
  </si>
  <si>
    <t>52.5 (47.4, 57.5)</t>
  </si>
  <si>
    <t>90.3 (87.7, 92.2)</t>
  </si>
  <si>
    <t>85.0 (81.8, 87.5)</t>
  </si>
  <si>
    <t>80.3 (75.1, 84.4)</t>
  </si>
  <si>
    <t>92.6 (90.3, 94.2)</t>
  </si>
  <si>
    <t>92.8 (90.5, 94.3)</t>
  </si>
  <si>
    <t>53.5 (50.0, 57.0)</t>
  </si>
  <si>
    <t>69.9 (65.8, 73.4)</t>
  </si>
  <si>
    <t>95.7 (93.7, 96.7)</t>
  </si>
  <si>
    <t>92.2 (89.5, 93.8)</t>
  </si>
  <si>
    <t>87.7 (84.0, 90.3)</t>
  </si>
  <si>
    <t>94.1 (91.9, 95.4)</t>
  </si>
  <si>
    <t>60.0 (46.6, 71.4)</t>
  </si>
  <si>
    <t>36.0 (25.2, 49.6)</t>
  </si>
  <si>
    <t>72.0 (58.3, 81.4)</t>
  </si>
  <si>
    <t>64.0 (50.4, 74.8)</t>
  </si>
  <si>
    <t>56.0 (42.9, 68.0)</t>
  </si>
  <si>
    <t>89.3 (86.4, 91.3)</t>
  </si>
  <si>
    <t>76.0 (72.5, 79.0)</t>
  </si>
  <si>
    <t>85.4 (82.2, 87.7)</t>
  </si>
  <si>
    <t>85.1 (81.7, 87.7)</t>
  </si>
  <si>
    <t>67.4 (63.6, 70.9)</t>
  </si>
  <si>
    <t>78.7 (75.3, 81.5)</t>
  </si>
  <si>
    <t>95.4 (93.0, 96.4)</t>
  </si>
  <si>
    <t>81.3 (77.9, 83.7)</t>
  </si>
  <si>
    <t>96.6 (94.4, 97.3)</t>
  </si>
  <si>
    <t>93.5 (90.9, 94.8)</t>
  </si>
  <si>
    <t>81.2 (76.7, 84.4)</t>
  </si>
  <si>
    <t>96.0 (93.8, 96.9)</t>
  </si>
  <si>
    <t>83.8 (77.4, 87.7)</t>
  </si>
  <si>
    <t>46.5 (40.2, 53.0)</t>
  </si>
  <si>
    <t>88.4 (82.5, 91.4)</t>
  </si>
  <si>
    <t>54.1 (46.4, 61.4)</t>
  </si>
  <si>
    <t>72.6 (65.0, 78.3)</t>
  </si>
  <si>
    <t>76.1 (69.5, 80.7)</t>
  </si>
  <si>
    <t>80.9 (77.4, 83.9)</t>
  </si>
  <si>
    <t>67.3 (63.5, 70.8)</t>
  </si>
  <si>
    <t>84.2 (81.0, 86.9)</t>
  </si>
  <si>
    <t>73.0 (69.0, 76.5)</t>
  </si>
  <si>
    <t>63.5 (59.4, 67.4)</t>
  </si>
  <si>
    <t>75.5 (73.3, 77.4)</t>
  </si>
  <si>
    <t>86.3 (84.5, 87.9)</t>
  </si>
  <si>
    <t>83.0 (80.9, 84.8)</t>
  </si>
  <si>
    <t>83.6 (81.6, 85.3)</t>
  </si>
  <si>
    <t>85.1 (83.3, 86.7)</t>
  </si>
  <si>
    <t>88.6 (84.5, 90.9)</t>
  </si>
  <si>
    <t>70.3 (65.6, 74.2)</t>
  </si>
  <si>
    <t>91.5 (87.9, 93.3)</t>
  </si>
  <si>
    <t>86.6 (82.3, 89.2)</t>
  </si>
  <si>
    <t>82.9 (78.5, 85.8)</t>
  </si>
  <si>
    <t>87.2 (83.1, 89.6)</t>
  </si>
  <si>
    <t>80.9 (80.6, 81.3)</t>
  </si>
  <si>
    <t>52.4 (51.9, 52.8)</t>
  </si>
  <si>
    <t>63.5 (63.0, 64.1)</t>
  </si>
  <si>
    <t>77.0 (76.5, 77.4)</t>
  </si>
  <si>
    <t>72.5 (71.9, 73.0)</t>
  </si>
  <si>
    <t>80.0 (79.6, 80.4)</t>
  </si>
  <si>
    <t>-12.0 (-32.5, 8.5)</t>
  </si>
  <si>
    <t>-8.3 (-10.9, -5.8)</t>
  </si>
  <si>
    <t>-8.2 (-15.9, -0.5)</t>
  </si>
  <si>
    <t>-6.6 (-9.0, -4.2)</t>
  </si>
  <si>
    <t>-6.3 (-11.4, -1.3)</t>
  </si>
  <si>
    <t>-6.2 (-23.2, 10.8)</t>
  </si>
  <si>
    <t>-6.0 (-18.2, 6.2)</t>
  </si>
  <si>
    <t>-5.3 (-16.6, 5.9)</t>
  </si>
  <si>
    <t>-5.1 (-23.5, 13.2)</t>
  </si>
  <si>
    <t>-4.9 (-9.9, 0.1)</t>
  </si>
  <si>
    <t>-4.9 (-8.4, -1.5)</t>
  </si>
  <si>
    <t>-4.6 (-9.8, 0.6)</t>
  </si>
  <si>
    <t>-4.6 (-14.8, 5.7)</t>
  </si>
  <si>
    <t>-4.6 (-9.3, 0.2)</t>
  </si>
  <si>
    <t>-4.0 (-8.3, 0.4)</t>
  </si>
  <si>
    <t>-2.6 (-4.9, -0.3)</t>
  </si>
  <si>
    <t>-2.5 (-9.8, 4.8)</t>
  </si>
  <si>
    <t>-2.3 (-6.6, 2.0)</t>
  </si>
  <si>
    <t>-1.9 (-9.8, 6.0)</t>
  </si>
  <si>
    <t>-1.8 (-5.3, 1.7)</t>
  </si>
  <si>
    <t>-1.6 (-4.5, 1.2)</t>
  </si>
  <si>
    <t>-1.5 (-2.8, -0.2)</t>
  </si>
  <si>
    <t>-1.5 (-4.0, 0.9)</t>
  </si>
  <si>
    <t>-1.3 (-11.2, 8.6)</t>
  </si>
  <si>
    <t>-1.0 (-5.4, 3.4)</t>
  </si>
  <si>
    <t>-0.7 (-4.6, 3.2)</t>
  </si>
  <si>
    <t>-0.7 (-3.6, 2.3)</t>
  </si>
  <si>
    <t>-0.2 (-2.2, 1.7)</t>
  </si>
  <si>
    <t>0.1 (-4.3, 4.4)</t>
  </si>
  <si>
    <t>0.6 (-11.5, 12.7)</t>
  </si>
  <si>
    <t>0.7 (-3.9, 5.2)</t>
  </si>
  <si>
    <t>2.0 (-4.2, 8.3)</t>
  </si>
  <si>
    <t>2.2 (-3.1, 7.4)</t>
  </si>
  <si>
    <t>2.9 (1.0, 4.7)</t>
  </si>
  <si>
    <t>3.0 (-3.5, 9.5)</t>
  </si>
  <si>
    <t>5.2 (3.4, 7.0)</t>
  </si>
  <si>
    <t>7.4 (-2.0, 16.8)</t>
  </si>
  <si>
    <t>Per cent considering departure</t>
  </si>
  <si>
    <t>CONSIDER</t>
  </si>
  <si>
    <t>Percent considering early departure</t>
  </si>
  <si>
    <t>0-49%</t>
  </si>
  <si>
    <t>50-59%</t>
  </si>
  <si>
    <t>60-69%</t>
  </si>
  <si>
    <t>70-79%</t>
  </si>
  <si>
    <t>80-89%</t>
  </si>
  <si>
    <t>90-100%</t>
  </si>
  <si>
    <t xml:space="preserve">2019: Per cent considering departure </t>
  </si>
  <si>
    <t>2020: Per cent considering departure</t>
  </si>
  <si>
    <t>Health or stress</t>
  </si>
  <si>
    <t>Study / life balance</t>
  </si>
  <si>
    <t>Workload difficulties</t>
  </si>
  <si>
    <t>Expectations not met</t>
  </si>
  <si>
    <t>Personal reasons</t>
  </si>
  <si>
    <t>Financial difficulties</t>
  </si>
  <si>
    <t>Need a break</t>
  </si>
  <si>
    <t>Academic support</t>
  </si>
  <si>
    <t>Need to do paid work</t>
  </si>
  <si>
    <t>Quality concerns</t>
  </si>
  <si>
    <t>Boredom/lack of interest</t>
  </si>
  <si>
    <t>Career prospects</t>
  </si>
  <si>
    <t>Paid work responsibilities</t>
  </si>
  <si>
    <t>Family responsibilities</t>
  </si>
  <si>
    <t>Change of direction</t>
  </si>
  <si>
    <t>Fee difficulties</t>
  </si>
  <si>
    <t>Administrative support</t>
  </si>
  <si>
    <t>Gap year / deferral</t>
  </si>
  <si>
    <t>Academic exchange</t>
  </si>
  <si>
    <t>Other</t>
  </si>
  <si>
    <t>Institution reputation</t>
  </si>
  <si>
    <t>Commuting difficulties</t>
  </si>
  <si>
    <t>Social reasons</t>
  </si>
  <si>
    <t>Moving residence</t>
  </si>
  <si>
    <t>Other opportunities</t>
  </si>
  <si>
    <t>Standards too high</t>
  </si>
  <si>
    <t>Graduating</t>
  </si>
  <si>
    <t>Received other offer</t>
  </si>
  <si>
    <t>Government assistance</t>
  </si>
  <si>
    <t>Travel or tourism</t>
  </si>
  <si>
    <t>Considering early departure: CONSIDER = 1</t>
  </si>
  <si>
    <t>CHAEXCH</t>
  </si>
  <si>
    <t>CHASUPP</t>
  </si>
  <si>
    <t>CHADSUP</t>
  </si>
  <si>
    <t>CHBORED</t>
  </si>
  <si>
    <t>CHPROS</t>
  </si>
  <si>
    <t>CHDIREC</t>
  </si>
  <si>
    <t>CHCOMMU</t>
  </si>
  <si>
    <t>CHFEES</t>
  </si>
  <si>
    <t>CHWRKLD</t>
  </si>
  <si>
    <t>CHEXPEC</t>
  </si>
  <si>
    <t>CHFAMLY</t>
  </si>
  <si>
    <t>CHFDIFF</t>
  </si>
  <si>
    <t>CHGAPYR</t>
  </si>
  <si>
    <t>CHGVTAS</t>
  </si>
  <si>
    <t>CHGRADU</t>
  </si>
  <si>
    <t>CHHEALT</t>
  </si>
  <si>
    <t>CHREPUT</t>
  </si>
  <si>
    <t>CHMOVE</t>
  </si>
  <si>
    <t>CHBREAK</t>
  </si>
  <si>
    <t>CHPWORK</t>
  </si>
  <si>
    <t>CHOPP</t>
  </si>
  <si>
    <t>CHWRKRP</t>
  </si>
  <si>
    <t>CHPRSNL</t>
  </si>
  <si>
    <t>CHQACRN</t>
  </si>
  <si>
    <t>CHOTHOF</t>
  </si>
  <si>
    <t>CHSOCRN</t>
  </si>
  <si>
    <t>CHSHGSTD</t>
  </si>
  <si>
    <t>CHBLNCE</t>
  </si>
  <si>
    <t>CHTRAVL</t>
  </si>
  <si>
    <t>CHOTHER</t>
  </si>
  <si>
    <t>2019: C</t>
  </si>
  <si>
    <t>2020: C</t>
  </si>
  <si>
    <t>2019: LY</t>
  </si>
  <si>
    <t>2020: LY</t>
  </si>
  <si>
    <t>2019: T</t>
  </si>
  <si>
    <t>2020: T</t>
  </si>
  <si>
    <t>Developed critical and analytical thinking</t>
  </si>
  <si>
    <t>Developed ability to solve complex problems</t>
  </si>
  <si>
    <t>Developed ability to work effectively with others</t>
  </si>
  <si>
    <t xml:space="preserve">Developed confidence to learn independently </t>
  </si>
  <si>
    <t>Developed written communication skills</t>
  </si>
  <si>
    <t>Developed spoken communication skills</t>
  </si>
  <si>
    <t>Developed knowledge of field studying</t>
  </si>
  <si>
    <t xml:space="preserve">Developed work-related knowledge and skills </t>
  </si>
  <si>
    <t>EXPTHINK</t>
  </si>
  <si>
    <t>EXPPRBSL</t>
  </si>
  <si>
    <t>EXPKNOW</t>
  </si>
  <si>
    <t>EXPWORK</t>
  </si>
  <si>
    <t>EXPTMWRK</t>
  </si>
  <si>
    <t>EXPCONF</t>
  </si>
  <si>
    <t>EXPWRITE</t>
  </si>
  <si>
    <t>EXPSPEAK</t>
  </si>
  <si>
    <t>Felt prepared for your study</t>
  </si>
  <si>
    <t>Had a sense of belonging to your university</t>
  </si>
  <si>
    <t>Participated in discussions online or face-to-face</t>
  </si>
  <si>
    <t xml:space="preserve">Worked with other students as part of your study </t>
  </si>
  <si>
    <t>Interacted with students outside study requirements</t>
  </si>
  <si>
    <t>Interacted with students who are very different from you</t>
  </si>
  <si>
    <t>Been given opportunities to interact with local students</t>
  </si>
  <si>
    <t>FEELPREP</t>
  </si>
  <si>
    <t>BELONG</t>
  </si>
  <si>
    <t>OPPLOC</t>
  </si>
  <si>
    <t>DISCUSS</t>
  </si>
  <si>
    <t>WRKOTHER</t>
  </si>
  <si>
    <t>INTEROUT</t>
  </si>
  <si>
    <t>INTERDIF</t>
  </si>
  <si>
    <t>Study well structured and focused</t>
  </si>
  <si>
    <t>Study relevant to education as a whole</t>
  </si>
  <si>
    <t>Teachers engaged you actively in learning</t>
  </si>
  <si>
    <t>Teachers demonstrated concern for student learning</t>
  </si>
  <si>
    <t>Teachers provided clear explanations on coursework and assessment</t>
  </si>
  <si>
    <t>Teachers stimulated you intellectually</t>
  </si>
  <si>
    <t>Teachers commented on your work in ways that help you learn</t>
  </si>
  <si>
    <t>Teachers seemed helpful and approachable</t>
  </si>
  <si>
    <t>Teachers set assessment tasks that challenge you to learn</t>
  </si>
  <si>
    <t>Quality of teaching</t>
  </si>
  <si>
    <t>Quality of entire educational experience</t>
  </si>
  <si>
    <t>STDSTRUC</t>
  </si>
  <si>
    <t>STDRELEV</t>
  </si>
  <si>
    <t>TCHFEEDB</t>
  </si>
  <si>
    <t>TCHHELP</t>
  </si>
  <si>
    <t>TCHACTIV</t>
  </si>
  <si>
    <t>TCHCONLR</t>
  </si>
  <si>
    <t>TCHASSCH</t>
  </si>
  <si>
    <t>QOTSAT</t>
  </si>
  <si>
    <t>TCHCLEXP</t>
  </si>
  <si>
    <t>TCHSTIMI</t>
  </si>
  <si>
    <t>Experienced efficient enrolment and admissions processes</t>
  </si>
  <si>
    <t>Induction/orientation activities relevant and helpful</t>
  </si>
  <si>
    <t>Received support from university to settle into study</t>
  </si>
  <si>
    <t>Administrative staff or systems: available</t>
  </si>
  <si>
    <t>Administrative staff or systems: helpful</t>
  </si>
  <si>
    <t>Careers advisors: available</t>
  </si>
  <si>
    <t>Careers advisors: helpful</t>
  </si>
  <si>
    <t>Academic or learning advisors: available</t>
  </si>
  <si>
    <t>Academic or learning advisors: helpful</t>
  </si>
  <si>
    <t>Support services: available</t>
  </si>
  <si>
    <t>Support services: helpful</t>
  </si>
  <si>
    <t>Offered support relevant to circumstances</t>
  </si>
  <si>
    <t>Received appropriate English language skill support</t>
  </si>
  <si>
    <t>EFFENROL</t>
  </si>
  <si>
    <t>INDUCT</t>
  </si>
  <si>
    <t>CARHELP</t>
  </si>
  <si>
    <t>ACDAVAIL</t>
  </si>
  <si>
    <t>SETTLE</t>
  </si>
  <si>
    <t>ADMAVAIL</t>
  </si>
  <si>
    <t>ACDHELP</t>
  </si>
  <si>
    <t>SUPAVAIL</t>
  </si>
  <si>
    <t>ADMHELP</t>
  </si>
  <si>
    <t>CARAVAIL</t>
  </si>
  <si>
    <t>SUPHELP</t>
  </si>
  <si>
    <t>OFFSUP</t>
  </si>
  <si>
    <t>ENGLANG</t>
  </si>
  <si>
    <t>Quality of teaching spaces</t>
  </si>
  <si>
    <t>Quality of student spaces and common areas</t>
  </si>
  <si>
    <t>Quality of online learning materials</t>
  </si>
  <si>
    <t>Quality of computing/IT resources</t>
  </si>
  <si>
    <t>Quality of assigned books, notes and resources</t>
  </si>
  <si>
    <t>Quality of laboratory or studio equipment</t>
  </si>
  <si>
    <t>Quality of library resources and facilities</t>
  </si>
  <si>
    <t>Quality of online learning platform</t>
  </si>
  <si>
    <t>The Learning Resources item "Quality of online learning platform" (QLLMS) was introduced in 2020.</t>
  </si>
  <si>
    <t>Note that this item is not currently included in the calculation of the overall Learning Resources focus area score (RESOURCE, RESRSAT)</t>
  </si>
  <si>
    <t>QLTSPACE</t>
  </si>
  <si>
    <t>QLSSPACE</t>
  </si>
  <si>
    <t>QLONLINE</t>
  </si>
  <si>
    <t>QLCOMPUT</t>
  </si>
  <si>
    <t>QLTBOOK</t>
  </si>
  <si>
    <t>QLEQUIP</t>
  </si>
  <si>
    <t>QLLIBRY</t>
  </si>
  <si>
    <t>QLLMS</t>
  </si>
  <si>
    <t>Project element</t>
  </si>
  <si>
    <t>2015</t>
  </si>
  <si>
    <t>2014</t>
  </si>
  <si>
    <t>2013</t>
  </si>
  <si>
    <t>Number of participating institutions</t>
  </si>
  <si>
    <t>41 universities</t>
  </si>
  <si>
    <t>92 NUHEIs</t>
  </si>
  <si>
    <t>133 institutions</t>
  </si>
  <si>
    <t>78 NUHEIs</t>
  </si>
  <si>
    <t>119 institutions</t>
  </si>
  <si>
    <t>66 NUHEIs</t>
  </si>
  <si>
    <t>107 institutions</t>
  </si>
  <si>
    <t>58 NUHEIs</t>
  </si>
  <si>
    <t>99 institutions</t>
  </si>
  <si>
    <t>40 universities</t>
  </si>
  <si>
    <t>55 NUHEIs</t>
  </si>
  <si>
    <t>95 institutions</t>
  </si>
  <si>
    <t>39 NUHEIs</t>
  </si>
  <si>
    <t>79 institutions</t>
  </si>
  <si>
    <t>40 unis</t>
  </si>
  <si>
    <t>Number of students approached</t>
  </si>
  <si>
    <t>Final 'in-scope' sample</t>
  </si>
  <si>
    <t>Data collection period</t>
  </si>
  <si>
    <t>August-October</t>
  </si>
  <si>
    <t>August-November</t>
  </si>
  <si>
    <t>July-October</t>
  </si>
  <si>
    <t>Primary data collection mode</t>
  </si>
  <si>
    <t>Online</t>
  </si>
  <si>
    <t>Overall response rate (%)</t>
  </si>
  <si>
    <t>Number of completed surveys (unique student respondents)</t>
  </si>
  <si>
    <t>Number of completed surveys (student respondents including those in concurrent degrees, which therefore appear twice in the data file)</t>
  </si>
  <si>
    <t>Number of completed surveys (courses)</t>
  </si>
  <si>
    <t>Analytic unit</t>
  </si>
  <si>
    <t>Course</t>
  </si>
  <si>
    <t>Student</t>
  </si>
  <si>
    <t>Stott's College</t>
  </si>
  <si>
    <t>Initial population</t>
  </si>
  <si>
    <t>Final sample</t>
  </si>
  <si>
    <t>Responses</t>
  </si>
  <si>
    <t>Response rate (%)</t>
  </si>
  <si>
    <t>Postgraduate</t>
  </si>
  <si>
    <t>2017*</t>
  </si>
  <si>
    <t>2018*</t>
  </si>
  <si>
    <t>2019*</t>
  </si>
  <si>
    <t>2020*</t>
  </si>
  <si>
    <t xml:space="preserve">Total response rate (%) </t>
  </si>
  <si>
    <t>University response rate (%)</t>
  </si>
  <si>
    <t>NUHEI response rate (%)</t>
  </si>
  <si>
    <t>*Includes postgraduate coursework level.</t>
  </si>
  <si>
    <t>Group/subgroup</t>
  </si>
  <si>
    <t>In-scope population</t>
  </si>
  <si>
    <t>In-scope population (%)</t>
  </si>
  <si>
    <t>SES respondents</t>
  </si>
  <si>
    <t>SES respondents (%)</t>
  </si>
  <si>
    <t>**First in family status includes commencing students only.</t>
  </si>
  <si>
    <t>Study area</t>
  </si>
  <si>
    <t>Stage of studies – Later year**</t>
  </si>
  <si>
    <t>First in family***</t>
  </si>
  <si>
    <t>Not first in family***</t>
  </si>
  <si>
    <t>Socio-economic status – High</t>
  </si>
  <si>
    <t>Socio-economic status – Medium</t>
  </si>
  <si>
    <t>Socio-economic status – Low</t>
  </si>
  <si>
    <t>Locality – Metro</t>
  </si>
  <si>
    <t>Locality – Regional/Remote</t>
  </si>
  <si>
    <t>71.2 (71.1, 71.4)</t>
  </si>
  <si>
    <t>78.6 (78.4, 78.7)</t>
  </si>
  <si>
    <t>65.1 (64.9, 65.4)</t>
  </si>
  <si>
    <t>71.2 (71.0, 71.4)</t>
  </si>
  <si>
    <t>64.3 (64.1, 64.5)</t>
  </si>
  <si>
    <t>71.5 (71.2, 71.7)</t>
  </si>
  <si>
    <t>71.1 (71.0, 71.3)</t>
  </si>
  <si>
    <t>77.7 (77.6, 77.8)</t>
  </si>
  <si>
    <t>71.2 (70.1, 72.3)</t>
  </si>
  <si>
    <t>68.6 (68.5, 68.8)</t>
  </si>
  <si>
    <t>75.4 (75.3, 75.6)</t>
  </si>
  <si>
    <t>69.6 (69.5, 69.8)</t>
  </si>
  <si>
    <t>76.6 (76.5, 76.8)</t>
  </si>
  <si>
    <t>63.3 (62.9, 63.6)</t>
  </si>
  <si>
    <t>69.1 (68.7, 69.4)</t>
  </si>
  <si>
    <t>65.7 (65.2, 66.2)</t>
  </si>
  <si>
    <t>74.3 (73.8, 74.8)</t>
  </si>
  <si>
    <t>68.9 (68.8, 69.0)</t>
  </si>
  <si>
    <t>75.6 (75.4, 75.7)</t>
  </si>
  <si>
    <t>67.2 (67.1, 67.4)</t>
  </si>
  <si>
    <t>74.6 (74.4, 74.7)</t>
  </si>
  <si>
    <t>76.9 (76.5, 77.2)</t>
  </si>
  <si>
    <t>80.5 (80.2, 80.8)</t>
  </si>
  <si>
    <t>70.0 (69.8, 70.1)</t>
  </si>
  <si>
    <t>77.0 (76.9, 77.2)</t>
  </si>
  <si>
    <t>63.0 (62.7, 63.3)</t>
  </si>
  <si>
    <t>68.6 (68.3, 69.0)</t>
  </si>
  <si>
    <t>72.9 (72.6, 73.2)</t>
  </si>
  <si>
    <t>80.1 (79.9, 80.4)</t>
  </si>
  <si>
    <t>70.9 (70.6, 71.1)</t>
  </si>
  <si>
    <t>78.5 (78.3, 78.7)</t>
  </si>
  <si>
    <t>69.6 (69.4, 69.9)</t>
  </si>
  <si>
    <t>76.6 (76.3, 76.8)</t>
  </si>
  <si>
    <t>70.4 (70.2, 70.6)</t>
  </si>
  <si>
    <t>77.5 (77.3, 77.7)</t>
  </si>
  <si>
    <t>69.6 (69.2, 69.9)</t>
  </si>
  <si>
    <t>76.6 (76.3, 76.9)</t>
  </si>
  <si>
    <t>69.7 (69.5, 69.9)</t>
  </si>
  <si>
    <t>76.7 (76.5, 76.8)</t>
  </si>
  <si>
    <t>71.0 (70.7, 71.3)</t>
  </si>
  <si>
    <t>78.5 (78.2, 78.7)</t>
  </si>
  <si>
    <t>68.7 (68.5, 68.8)</t>
  </si>
  <si>
    <t>75.5 (75.4, 75.6)</t>
  </si>
  <si>
    <t>70.0 (69.7, 70.2)</t>
  </si>
  <si>
    <t>74.4 (74.2, 74.7)</t>
  </si>
  <si>
    <t>67.1 (66.8, 67.4)</t>
  </si>
  <si>
    <t>70.4 (70.1, 70.6)</t>
  </si>
  <si>
    <t>66.1 (65.7, 66.4)</t>
  </si>
  <si>
    <t>69.2 (68.8, 69.5)</t>
  </si>
  <si>
    <t>70.1 (69.9, 70.4)</t>
  </si>
  <si>
    <t>74.5 (74.3, 74.7)</t>
  </si>
  <si>
    <t>73.6 (71.1, 75.8)</t>
  </si>
  <si>
    <t>79.9 (77.6, 81.8)</t>
  </si>
  <si>
    <t>68.5 (68.3, 68.7)</t>
  </si>
  <si>
    <t>72.3 (72.2, 72.5)</t>
  </si>
  <si>
    <t>71.0 (70.8, 71.2)</t>
  </si>
  <si>
    <t>75.0 (74.8, 75.3)</t>
  </si>
  <si>
    <t>64.3 (64.0, 64.6)</t>
  </si>
  <si>
    <t>67.8 (67.5, 68.1)</t>
  </si>
  <si>
    <t>66.2 (65.3, 67.2)</t>
  </si>
  <si>
    <t>68.6 (68.4, 68.8)</t>
  </si>
  <si>
    <t>72.4 (72.2, 72.5)</t>
  </si>
  <si>
    <t>65.4 (65.2, 65.6)</t>
  </si>
  <si>
    <t>70.1 (69.8, 70.3)</t>
  </si>
  <si>
    <t>76.7 (76.4, 77.0)</t>
  </si>
  <si>
    <t>78.3 (78.0, 78.7)</t>
  </si>
  <si>
    <t>73.8 (73.6, 74.1)</t>
  </si>
  <si>
    <t>77.9 (77.7, 78.2)</t>
  </si>
  <si>
    <t>63.7 (63.5, 64.0)</t>
  </si>
  <si>
    <t>67.4 (67.1, 67.6)</t>
  </si>
  <si>
    <t>72.4 (71.9, 72.8)</t>
  </si>
  <si>
    <t>68.2 (67.8, 68.6)</t>
  </si>
  <si>
    <t>73.3 (73.0, 73.7)</t>
  </si>
  <si>
    <t>72.8 (72.4, 73.2)</t>
  </si>
  <si>
    <t>73.5 (73.2, 73.8)</t>
  </si>
  <si>
    <t>77.8 (77.5, 78.0)</t>
  </si>
  <si>
    <t>79.3 (78.8, 79.8)</t>
  </si>
  <si>
    <t>68.5 (68.4, 68.7)</t>
  </si>
  <si>
    <t>72.4 (72.2, 72.6)</t>
  </si>
  <si>
    <t>67.0 (66.6, 67.5)</t>
  </si>
  <si>
    <t>76.0 (75.6, 76.4)</t>
  </si>
  <si>
    <t>62.1 (61.5, 62.7)</t>
  </si>
  <si>
    <t>65.5 (64.9, 66.1)</t>
  </si>
  <si>
    <t>61.0 (60.4, 61.6)</t>
  </si>
  <si>
    <t>66.2 (65.6, 66.7)</t>
  </si>
  <si>
    <t>63.8 (62.9, 64.6)</t>
  </si>
  <si>
    <t>74.0 (72.8, 75.1)</t>
  </si>
  <si>
    <t>72.0 (71.6, 72.5)</t>
  </si>
  <si>
    <t>78.9 (78.5, 79.3)</t>
  </si>
  <si>
    <t>66.7 (65.1, 68.3)</t>
  </si>
  <si>
    <t>71.5 (69.9, 73.0)</t>
  </si>
  <si>
    <t>65.0 (64.6, 65.4)</t>
  </si>
  <si>
    <t>72.4 (72.0, 72.8)</t>
  </si>
  <si>
    <t>68.2 (66.6, 69.7)</t>
  </si>
  <si>
    <t>75.8 (74.3, 77.2)</t>
  </si>
  <si>
    <t>57.0 (54.7, 59.2)</t>
  </si>
  <si>
    <t>64.7 (62.4, 66.9)</t>
  </si>
  <si>
    <t>63.7 (61.6, 65.8)</t>
  </si>
  <si>
    <t>75.5 (73.5, 77.3)</t>
  </si>
  <si>
    <t>84.1 (83.3, 84.9)</t>
  </si>
  <si>
    <t>73.6 (73.2, 74.1)</t>
  </si>
  <si>
    <t>67.3 (67.0, 67.7)</t>
  </si>
  <si>
    <t>71.7 (71.3, 72.0)</t>
  </si>
  <si>
    <t>71.5 (70.7, 72.3)</t>
  </si>
  <si>
    <t>78.1 (77.4, 78.8)</t>
  </si>
  <si>
    <t>74.9 (74.4, 75.5)</t>
  </si>
  <si>
    <t>73.3 (72.6, 73.9)</t>
  </si>
  <si>
    <t>79.0 (78.4, 79.6)</t>
  </si>
  <si>
    <t>67.6 (67.0, 68.2)</t>
  </si>
  <si>
    <t>79.3 (78.6, 79.9)</t>
  </si>
  <si>
    <t>75.6 (73.0, 77.9)</t>
  </si>
  <si>
    <t>79.6 (77.2, 81.8)</t>
  </si>
  <si>
    <t>64.3 (63.2, 65.3)</t>
  </si>
  <si>
    <t>68.9 (67.9, 69.9)</t>
  </si>
  <si>
    <t>62.2 (61.6, 62.8)</t>
  </si>
  <si>
    <t>63.2 (62.6, 63.8)</t>
  </si>
  <si>
    <t>61.9 (61.1, 62.6)</t>
  </si>
  <si>
    <t>64.6 (63.8, 65.3)</t>
  </si>
  <si>
    <t>58.4 (57.2, 59.7)</t>
  </si>
  <si>
    <t>65.3 (64.1, 66.5)</t>
  </si>
  <si>
    <t>70.3 (68.8, 71.8)</t>
  </si>
  <si>
    <t>75.3 (74.6, 75.9)</t>
  </si>
  <si>
    <t>79.9 (79.2, 80.5)</t>
  </si>
  <si>
    <t>63.2 (61.9, 64.4)</t>
  </si>
  <si>
    <t>67.6 (66.4, 68.7)</t>
  </si>
  <si>
    <t>71.6 (70.7, 72.4)</t>
  </si>
  <si>
    <t>74.8 (73.9, 75.6)</t>
  </si>
  <si>
    <t>72.0 (68.4, 75.2)</t>
  </si>
  <si>
    <t>78.7 (75.3, 81.6)</t>
  </si>
  <si>
    <t>28.2 (24.9, 31.9)</t>
  </si>
  <si>
    <t>39.7 (36.0, 43.6)</t>
  </si>
  <si>
    <t>55.6 (51.9, 59.3)</t>
  </si>
  <si>
    <t>73.1 (69.5, 76.2)</t>
  </si>
  <si>
    <t>68.1 (65.9, 70.2)</t>
  </si>
  <si>
    <t>75.2 (73.1, 77.1)</t>
  </si>
  <si>
    <t>71.4 (70.9, 72.0)</t>
  </si>
  <si>
    <t>76.5 (76.1, 77.0)</t>
  </si>
  <si>
    <t>69.2 (68.9, 69.6)</t>
  </si>
  <si>
    <t>71.5 (71.1, 71.8)</t>
  </si>
  <si>
    <t>79.3 (78.7, 79.9)</t>
  </si>
  <si>
    <t>85.1 (84.5, 85.6)</t>
  </si>
  <si>
    <t>69.9 (69.1, 70.7)</t>
  </si>
  <si>
    <t>75.7 (74.9, 76.4)</t>
  </si>
  <si>
    <t>82.5 (81.6, 83.3)</t>
  </si>
  <si>
    <t>69.0 (67.8, 70.1)</t>
  </si>
  <si>
    <t>62.1 (60.4, 63.8)</t>
  </si>
  <si>
    <t>70.5 (68.8, 72.0)</t>
  </si>
  <si>
    <t>64.1 (62.4, 65.6)</t>
  </si>
  <si>
    <t>70.4 (68.9, 71.9)</t>
  </si>
  <si>
    <t>68.3 (62.1, 73.7)</t>
  </si>
  <si>
    <t>Quality of entire educational experience: Raw</t>
  </si>
  <si>
    <t>Quality of entire educational experience: Weighted</t>
  </si>
  <si>
    <t>Quality of teaching: Raw</t>
  </si>
  <si>
    <t>Quality of teaching: Weighted</t>
  </si>
  <si>
    <t>71.1 (70.9, 71.3)</t>
  </si>
  <si>
    <t>64.4 (64.1, 64.6)</t>
  </si>
  <si>
    <t>70.5 (70.3, 70.8)</t>
  </si>
  <si>
    <t>63.6 (63.3, 63.9)</t>
  </si>
  <si>
    <t>71.0 (70.7, 71.2)</t>
  </si>
  <si>
    <t>70.9 (70.7, 71.0)</t>
  </si>
  <si>
    <t>77.5 (77.4, 77.7)</t>
  </si>
  <si>
    <t>78.8 (77.8, 79.9)</t>
  </si>
  <si>
    <t>68.3 (68.2, 68.5)</t>
  </si>
  <si>
    <t>75.2 (75.1, 75.4)</t>
  </si>
  <si>
    <t>69.4 (69.2, 69.5)</t>
  </si>
  <si>
    <t>76.5 (76.3, 76.6)</t>
  </si>
  <si>
    <t>62.3 (61.9, 62.7)</t>
  </si>
  <si>
    <t>68.3 (67.9, 68.7)</t>
  </si>
  <si>
    <t>65.4 (64.8, 65.9)</t>
  </si>
  <si>
    <t>74.0 (73.5, 74.5)</t>
  </si>
  <si>
    <t>75.4 (75.3, 75.5)</t>
  </si>
  <si>
    <t>66.8 (66.6, 66.9)</t>
  </si>
  <si>
    <t>74.3 (74.2, 74.4)</t>
  </si>
  <si>
    <t>76.8 (76.5, 77.1)</t>
  </si>
  <si>
    <t>69.7 (69.6, 69.9)</t>
  </si>
  <si>
    <t>76.8 (76.7, 76.9)</t>
  </si>
  <si>
    <t>60.8 (60.4, 61.2)</t>
  </si>
  <si>
    <t>66.9 (66.5, 67.2)</t>
  </si>
  <si>
    <t>72.7 (72.4, 73.0)</t>
  </si>
  <si>
    <t>80.0 (79.7, 80.2)</t>
  </si>
  <si>
    <t>70.7 (70.4, 70.9)</t>
  </si>
  <si>
    <t>78.4 (78.2, 78.6)</t>
  </si>
  <si>
    <t>69.4 (69.1, 69.6)</t>
  </si>
  <si>
    <t>76.4 (76.2, 76.7)</t>
  </si>
  <si>
    <t>70.2 (69.9, 70.4)</t>
  </si>
  <si>
    <t>77.2 (77.0, 77.4)</t>
  </si>
  <si>
    <t>69.3 (69.0, 69.7)</t>
  </si>
  <si>
    <t>76.4 (76.0, 76.7)</t>
  </si>
  <si>
    <t>69.4 (69.3, 69.6)</t>
  </si>
  <si>
    <t>70.7 (70.4, 71.0)</t>
  </si>
  <si>
    <t>78.2 (77.9, 78.4)</t>
  </si>
  <si>
    <t>75.3 (75.2, 75.4)</t>
  </si>
  <si>
    <t>75.9 (75.5, 76.3)</t>
  </si>
  <si>
    <t>60.8 (60.1, 61.5)</t>
  </si>
  <si>
    <t>64.5 (63.8, 65.2)</t>
  </si>
  <si>
    <t>60.5 (59.9, 61.1)</t>
  </si>
  <si>
    <t>65.9 (65.3, 66.5)</t>
  </si>
  <si>
    <t>73.6 (72.4, 74.8)</t>
  </si>
  <si>
    <t>81.7 (80.7, 82.7)</t>
  </si>
  <si>
    <t>72.8 (72.3, 73.3)</t>
  </si>
  <si>
    <t>79.5 (79.1, 80.0)</t>
  </si>
  <si>
    <t>64.9 (64.5, 65.3)</t>
  </si>
  <si>
    <t>72.3 (71.9, 72.7)</t>
  </si>
  <si>
    <t>56.8 (54.5, 59.1)</t>
  </si>
  <si>
    <t>64.5 (62.2, 66.7)</t>
  </si>
  <si>
    <t>73.6 (73.1, 74.0)</t>
  </si>
  <si>
    <t>79.2 (78.8, 79.6)</t>
  </si>
  <si>
    <t>66.4 (66.0, 66.8)</t>
  </si>
  <si>
    <t>70.9 (70.5, 71.3)</t>
  </si>
  <si>
    <t>71.2 (70.8, 71.7)</t>
  </si>
  <si>
    <t>80.6 (80.2, 81.0)</t>
  </si>
  <si>
    <t>73.6 (72.6, 74.6)</t>
  </si>
  <si>
    <t>79.2 (78.3, 80.1)</t>
  </si>
  <si>
    <t>75.2 (74.6, 75.8)</t>
  </si>
  <si>
    <t>73.3 (72.7, 74.0)</t>
  </si>
  <si>
    <t>66.3 (65.6, 67.0)</t>
  </si>
  <si>
    <t>78.1 (77.5, 78.7)</t>
  </si>
  <si>
    <t>70.9 (70.1, 71.7)</t>
  </si>
  <si>
    <t>73.9 (70.9, 76.6)</t>
  </si>
  <si>
    <t>78.7 (75.9, 81.2)</t>
  </si>
  <si>
    <t>72.9 (72.3, 73.4)</t>
  </si>
  <si>
    <t>79.2 (78.6, 79.7)</t>
  </si>
  <si>
    <t>70.1 (69.6, 70.7)</t>
  </si>
  <si>
    <t>75.6 (75.0, 76.1)</t>
  </si>
  <si>
    <t>69.2 (68.5, 69.8)</t>
  </si>
  <si>
    <t>73.7 (73.2, 74.2)</t>
  </si>
  <si>
    <t>79.4 (79.0, 79.9)</t>
  </si>
  <si>
    <t>71.5 (65.8, 76.4)</t>
  </si>
  <si>
    <t>81.7 (76.3, 85.6)</t>
  </si>
  <si>
    <t>72.2 (71.7, 72.6)</t>
  </si>
  <si>
    <t>78.2 (77.8, 78.6)</t>
  </si>
  <si>
    <t>68.4 (67.5, 69.3)</t>
  </si>
  <si>
    <t>73.5 (72.6, 74.3)</t>
  </si>
  <si>
    <t>79.3 (77.4, 80.9)</t>
  </si>
  <si>
    <t>71.3 (70.9, 71.7)</t>
  </si>
  <si>
    <t>77.1 (76.7, 77.5)</t>
  </si>
  <si>
    <t>76.9 (76.5, 77.3)</t>
  </si>
  <si>
    <t>77.7 (76.6, 78.8)</t>
  </si>
  <si>
    <t>73.4 (72.8, 73.9)</t>
  </si>
  <si>
    <t>80.2 (79.7, 80.6)</t>
  </si>
  <si>
    <t>69.4 (68.8, 70.0)</t>
  </si>
  <si>
    <t>73.8 (73.2, 74.4)</t>
  </si>
  <si>
    <t>75.4 (74.3, 76.5)</t>
  </si>
  <si>
    <t>82.5 (81.5, 83.4)</t>
  </si>
  <si>
    <t>80.7 (79.8, 81.7)</t>
  </si>
  <si>
    <t>73.5 (72.5, 74.4)</t>
  </si>
  <si>
    <t>73.7 (73.0, 74.5)</t>
  </si>
  <si>
    <t>72.6 (71.3, 73.9)</t>
  </si>
  <si>
    <t>76.1 (74.8, 77.3)</t>
  </si>
  <si>
    <t>84.2 (83.1, 85.2)</t>
  </si>
  <si>
    <t>77.2 (76.8, 77.6)</t>
  </si>
  <si>
    <t>68.1 (64.5, 71.3)</t>
  </si>
  <si>
    <t>78.6 (75.2, 81.3)</t>
  </si>
  <si>
    <t>65.5 (64.4, 66.6)</t>
  </si>
  <si>
    <t>68.6 (66.4, 70.7)</t>
  </si>
  <si>
    <t>69.6 (67.4, 71.7)</t>
  </si>
  <si>
    <t>64.0 (60.1, 67.7)</t>
  </si>
  <si>
    <t>79.3 (74.8, 82.7)</t>
  </si>
  <si>
    <t>89.1 (85.1, 91.4)</t>
  </si>
  <si>
    <t>68.0 (66.8, 69.2)</t>
  </si>
  <si>
    <t>68.3 (66.0, 70.5)</t>
  </si>
  <si>
    <t>74.6 (72.4, 76.6)</t>
  </si>
  <si>
    <t>74.4 (72.7, 76.0)</t>
  </si>
  <si>
    <t>72.3 (71.4, 73.1)</t>
  </si>
  <si>
    <t>76.1 (75.3, 76.9)</t>
  </si>
  <si>
    <t>88.4 (87.4, 89.3)</t>
  </si>
  <si>
    <t>93.2 (92.4, 93.8)</t>
  </si>
  <si>
    <t>66.8 (65.2, 68.2)</t>
  </si>
  <si>
    <t>75.6 (74.2, 76.9)</t>
  </si>
  <si>
    <t>69.8 (67.2, 72.2)</t>
  </si>
  <si>
    <t>77.1 (74.7, 79.2)</t>
  </si>
  <si>
    <t>67.5 (60.1, 73.8)</t>
  </si>
  <si>
    <t>72.5 (65.0, 78.5)</t>
  </si>
  <si>
    <t>71.3 (70.2, 72.4)</t>
  </si>
  <si>
    <t>69.3 (67.2, 71.3)</t>
  </si>
  <si>
    <t>78.9 (77.0, 80.6)</t>
  </si>
  <si>
    <t>81.5 (76.2, 85.4)</t>
  </si>
  <si>
    <t>82.9 (77.7, 86.7)</t>
  </si>
  <si>
    <t>68.9 (68.6, 69.1)</t>
  </si>
  <si>
    <t>73.6 (73.4, 73.9)</t>
  </si>
  <si>
    <t>65.5 (65.2, 65.8)</t>
  </si>
  <si>
    <t>69.2 (68.9, 69.5)</t>
  </si>
  <si>
    <t>64.4 (64.1, 64.7)</t>
  </si>
  <si>
    <t>67.9 (67.5, 68.2)</t>
  </si>
  <si>
    <t>69.1 (68.8, 69.3)</t>
  </si>
  <si>
    <t>73.8 (73.6, 74.0)</t>
  </si>
  <si>
    <t>72.8 (70.3, 75.1)</t>
  </si>
  <si>
    <t>79.5 (77.2, 81.5)</t>
  </si>
  <si>
    <t>71.4 (71.2, 71.6)</t>
  </si>
  <si>
    <t>69.7 (69.4, 69.9)</t>
  </si>
  <si>
    <t>63.2 (62.9, 63.6)</t>
  </si>
  <si>
    <t>66.9 (66.6, 67.2)</t>
  </si>
  <si>
    <t>73.1 (72.2, 74.0)</t>
  </si>
  <si>
    <t>67.3 (67.1, 67.5)</t>
  </si>
  <si>
    <t>63.8 (63.6, 64.1)</t>
  </si>
  <si>
    <t>68.8 (68.6, 69.0)</t>
  </si>
  <si>
    <t>76.2 (75.9, 76.6)</t>
  </si>
  <si>
    <t>78.4 (78.1, 78.8)</t>
  </si>
  <si>
    <t>73.1 (72.9, 73.4)</t>
  </si>
  <si>
    <t>77.7 (77.4, 77.9)</t>
  </si>
  <si>
    <t>61.8 (61.5, 62.1)</t>
  </si>
  <si>
    <t>65.7 (65.5, 66.0)</t>
  </si>
  <si>
    <t>76.4 (75.9, 76.8)</t>
  </si>
  <si>
    <t>67.4 (67.0, 67.8)</t>
  </si>
  <si>
    <t>72.6 (72.2, 73.0)</t>
  </si>
  <si>
    <t>72.3 (71.8, 72.7)</t>
  </si>
  <si>
    <t>74.0 (73.6, 74.4)</t>
  </si>
  <si>
    <t>78.1 (77.7, 78.4)</t>
  </si>
  <si>
    <t>77.1 (76.4, 77.8)</t>
  </si>
  <si>
    <t>72.7 (72.4, 73.1)</t>
  </si>
  <si>
    <t>75.1 (74.5, 75.7)</t>
  </si>
  <si>
    <t>79.0 (78.5, 79.6)</t>
  </si>
  <si>
    <t>71.5 (71.3, 71.7)</t>
  </si>
  <si>
    <t>60.2 (59.6, 60.8)</t>
  </si>
  <si>
    <t>61.4 (60.8, 62.0)</t>
  </si>
  <si>
    <t>64.4 (63.7, 65.2)</t>
  </si>
  <si>
    <t>70.2 (68.6, 71.7)</t>
  </si>
  <si>
    <t>79.0 (77.6, 80.3)</t>
  </si>
  <si>
    <t>75.1 (74.4, 75.8)</t>
  </si>
  <si>
    <t>79.8 (79.1, 80.4)</t>
  </si>
  <si>
    <t>63.1 (61.9, 64.4)</t>
  </si>
  <si>
    <t>67.6 (66.4, 68.8)</t>
  </si>
  <si>
    <t>70.9 (69.9, 71.8)</t>
  </si>
  <si>
    <t>74.6 (73.7, 75.4)</t>
  </si>
  <si>
    <t>71.2 (70.7, 71.7)</t>
  </si>
  <si>
    <t>76.4 (75.9, 76.9)</t>
  </si>
  <si>
    <t>66.7 (66.3, 67.1)</t>
  </si>
  <si>
    <t>69.5 (69.1, 69.9)</t>
  </si>
  <si>
    <t>76.0 (75.2, 76.8)</t>
  </si>
  <si>
    <t>82.9 (82.1, 83.5)</t>
  </si>
  <si>
    <t>69.0 (68.1, 69.9)</t>
  </si>
  <si>
    <t>75.1 (74.3, 76.0)</t>
  </si>
  <si>
    <t>61.7 (59.9, 63.4)</t>
  </si>
  <si>
    <t>69.8 (68.1, 71.4)</t>
  </si>
  <si>
    <t>81.9 (81.2, 82.6)</t>
  </si>
  <si>
    <t>80.3 (79.6, 80.9)</t>
  </si>
  <si>
    <t>81.1 (80.5, 81.8)</t>
  </si>
  <si>
    <t>85.7 (74.9, 91.4)</t>
  </si>
  <si>
    <t>79.8 (79.3, 80.3)</t>
  </si>
  <si>
    <t>80.4 (79.9, 81.0)</t>
  </si>
  <si>
    <t>76.5 (75.4, 77.5)</t>
  </si>
  <si>
    <t>78.3 (77.2, 79.3)</t>
  </si>
  <si>
    <t>74.4 (70.0, 77.9)</t>
  </si>
  <si>
    <t>76.9 (72.6, 80.3)</t>
  </si>
  <si>
    <t>78.5 (77.9, 79.1)</t>
  </si>
  <si>
    <t>80.5 (79.9, 81.1)</t>
  </si>
  <si>
    <t>80.6 (79.9, 81.4)</t>
  </si>
  <si>
    <t>83.6 (82.1, 84.9)</t>
  </si>
  <si>
    <t>83.7 (82.2, 85.0)</t>
  </si>
  <si>
    <t>80.0 (78.5, 81.4)</t>
  </si>
  <si>
    <t>83.6 (82.2, 84.8)</t>
  </si>
  <si>
    <t>78.7 (77.3, 80.0)</t>
  </si>
  <si>
    <t>82.0 (80.9, 83.0)</t>
  </si>
  <si>
    <t>82.1 (80.0, 83.9)</t>
  </si>
  <si>
    <t>83.8 (81.7, 85.5)</t>
  </si>
  <si>
    <t>80.6 (79.7, 81.4)</t>
  </si>
  <si>
    <t>80.3 (79.4, 81.2)</t>
  </si>
  <si>
    <t>81.5 (79.7, 83.1)</t>
  </si>
  <si>
    <t>82.1 (80.3, 83.7)</t>
  </si>
  <si>
    <t>79.9 (79.4, 80.3)</t>
  </si>
  <si>
    <t>76.9 (75.5, 78.1)</t>
  </si>
  <si>
    <t>76.3 (74.8, 77.6)</t>
  </si>
  <si>
    <t>71.6 (66.5, 75.6)</t>
  </si>
  <si>
    <t>73.5 (68.2, 77.5)</t>
  </si>
  <si>
    <t>93.3 (85.6, 96.1)</t>
  </si>
  <si>
    <t>78.3 (75.2, 80.9)</t>
  </si>
  <si>
    <t>76.6 (73.6, 79.4)</t>
  </si>
  <si>
    <t>82.4 (79.1, 85.0)</t>
  </si>
  <si>
    <t>84.5 (81.3, 86.9)</t>
  </si>
  <si>
    <t>78.6 (77.9, 79.3)</t>
  </si>
  <si>
    <t>78.5 (77.8, 79.2)</t>
  </si>
  <si>
    <t>90.2 (89.1, 91.1)</t>
  </si>
  <si>
    <t>92.3 (91.3, 93.1)</t>
  </si>
  <si>
    <t>73.1 (71.4, 74.6)</t>
  </si>
  <si>
    <t>77.5 (75.9, 78.9)</t>
  </si>
  <si>
    <t>70.9 (67.5, 73.9)</t>
  </si>
  <si>
    <t>78.1 (74.9, 80.7)</t>
  </si>
  <si>
    <t>67.9 (61.6, 73.1)</t>
  </si>
  <si>
    <t>80.0 (74.0, 84.1)</t>
  </si>
  <si>
    <t>NSS (UK)</t>
  </si>
  <si>
    <t>SES (Australia)</t>
  </si>
  <si>
    <t>NSSE (USA)</t>
  </si>
  <si>
    <t>NSSE (Canada)</t>
  </si>
  <si>
    <t>Power BI Report</t>
  </si>
  <si>
    <t>National Report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</si>
</sst>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rgb="FF000000"/>
      <name val="Calibri"/>
      <family val="2"/>
      <scheme val="minor"/>
    </font>
    <font>
      <u/>
      <sz val="11"/>
      <color theme="10"/>
      <name val="Calibri"/>
    </font>
    <font>
      <b/>
      <sz val="16"/>
      <color rgb="FF000000"/>
      <name val="Calibri"/>
    </font>
    <font>
      <b/>
      <sz val="10"/>
      <color rgb="FFFFFFFF"/>
      <name val="Arial"/>
    </font>
    <font>
      <b/>
      <sz val="11"/>
      <color rgb="FF000000"/>
      <name val="Calibri"/>
    </font>
    <font>
      <sz val="11"/>
      <color rgb="FF000000"/>
      <name val="Calibri"/>
    </font>
  </fonts>
  <fills count="3">
    <fill>
      <patternFill patternType="none"/>
    </fill>
    <fill>
      <patternFill patternType="gray125"/>
    </fill>
    <fill>
      <patternFill patternType="solid">
        <fgColor rgb="FF1F698E"/>
      </patternFill>
    </fill>
  </fills>
  <borders count="3">
    <border>
      <left/>
      <right/>
      <top/>
      <bottom/>
      <diagonal/>
    </border>
    <border>
      <left/>
      <right/>
      <top style="medium">
        <color rgb="FF000000"/>
      </top>
      <bottom/>
      <diagonal/>
    </border>
    <border>
      <left style="thick">
        <color rgb="FFFFFFFF"/>
      </left>
      <right style="thick">
        <color rgb="FFFFFFFF"/>
      </right>
      <top style="thick">
        <color rgb="FFFFFFFF"/>
      </top>
      <bottom style="thick">
        <color rgb="FFFFFFFF"/>
      </bottom>
      <diagonal/>
    </border>
  </borders>
  <cellStyleXfs count="1">
    <xf numFmtId="0" fontId="0" fillId="0" borderId="0"/>
  </cellStyleXfs>
  <cellXfs count="144">
    <xf numFmtId="0" fontId="0" fillId="0" borderId="0" xfId="0"/>
    <xf numFmtId="0" fontId="1" fillId="0" borderId="0" xfId="0" applyFont="1"/>
    <xf numFmtId="0" fontId="2" fillId="0" borderId="1" xfId="0" applyFont="1" applyBorder="1" applyAlignment="1">
      <alignment vertical="center" wrapText="1"/>
    </xf>
    <xf numFmtId="0" fontId="3" fillId="2" borderId="2" xfId="0" applyFont="1" applyFill="1" applyBorder="1" applyAlignment="1">
      <alignment horizontal="center" vertical="center" wrapText="1"/>
    </xf>
    <xf numFmtId="0" fontId="4" fillId="0" borderId="1" xfId="0" applyFont="1" applyBorder="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xf numFmtId="3" fontId="5" fillId="0" borderId="0" xfId="0" applyNumberFormat="1"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1</xdr:row>
      <xdr:rowOff>0</xdr:rowOff>
    </xdr:from>
    <xdr:ext cx="11887200" cy="548640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42"/>
  <sheetViews>
    <sheetView tabSelected="1" workbookViewId="0">
      <pane ySplit="3" topLeftCell="A4" activePane="bottomLeft" state="frozen"/>
      <selection pane="bottomLeft" activeCell="D1" sqref="D1"/>
    </sheetView>
  </sheetViews>
  <sheetFormatPr defaultRowHeight="15" x14ac:dyDescent="0.25"/>
  <cols>
    <col min="1" max="1" width="30.7109375" customWidth="1"/>
    <col min="2" max="2" width="14.7109375" customWidth="1"/>
    <col min="3" max="3" width="23.5703125" customWidth="1"/>
    <col min="4" max="4" width="191.7109375" customWidth="1"/>
  </cols>
  <sheetData>
    <row r="1" spans="1:4" ht="42" x14ac:dyDescent="0.25">
      <c r="A1" s="2" t="s">
        <v>177</v>
      </c>
    </row>
    <row r="3" spans="1:4" ht="25.5" x14ac:dyDescent="0.25">
      <c r="A3" s="3" t="s">
        <v>0</v>
      </c>
      <c r="B3" s="3" t="s">
        <v>6297</v>
      </c>
      <c r="C3" s="3" t="s">
        <v>6296</v>
      </c>
      <c r="D3" s="3" t="s">
        <v>1</v>
      </c>
    </row>
    <row r="4" spans="1:4" x14ac:dyDescent="0.25">
      <c r="A4" s="1" t="str">
        <f>HYPERLINK("#'FOCUS_ALL_ALL_1Y'!A1", "FOCUS_ALL_ALL_1Y")</f>
        <v>FOCUS_ALL_ALL_1Y</v>
      </c>
      <c r="C4" t="s">
        <v>2</v>
      </c>
      <c r="D4" t="s">
        <v>3</v>
      </c>
    </row>
    <row r="5" spans="1:4" x14ac:dyDescent="0.25">
      <c r="A5" s="1" t="str">
        <f>HYPERLINK("#'FOCUS_ALL_ALL_2Y'!A1", "FOCUS_ALL_ALL_2Y")</f>
        <v>FOCUS_ALL_ALL_2Y</v>
      </c>
      <c r="B5" t="s">
        <v>4</v>
      </c>
      <c r="C5" t="s">
        <v>2</v>
      </c>
      <c r="D5" t="s">
        <v>5</v>
      </c>
    </row>
    <row r="6" spans="1:4" x14ac:dyDescent="0.25">
      <c r="A6" s="1" t="str">
        <f>HYPERLINK("#'FOCUS_UG_ALL_11-YY_YEAR'!A1", "FOCUS_UG_ALL_11-YY_YEAR")</f>
        <v>FOCUS_UG_ALL_11-YY_YEAR</v>
      </c>
      <c r="B6" t="s">
        <v>6</v>
      </c>
      <c r="C6" t="s">
        <v>2</v>
      </c>
      <c r="D6" t="s">
        <v>7</v>
      </c>
    </row>
    <row r="7" spans="1:4" x14ac:dyDescent="0.25">
      <c r="A7" s="1" t="str">
        <f>HYPERLINK("#'FOCUS_PGC_ALL_17-YY_YEAR'!A1", "FOCUS_PGC_ALL_17-YY_YEAR")</f>
        <v>FOCUS_PGC_ALL_17-YY_YEAR</v>
      </c>
      <c r="C7" t="s">
        <v>2</v>
      </c>
      <c r="D7" t="s">
        <v>8</v>
      </c>
    </row>
    <row r="8" spans="1:4" x14ac:dyDescent="0.25">
      <c r="A8" s="1" t="str">
        <f>HYPERLINK("#'FOCUS_UG_ALL_1Y_STAGE'!A1", "FOCUS_UG_ALL_1Y_STAGE")</f>
        <v>FOCUS_UG_ALL_1Y_STAGE</v>
      </c>
      <c r="C8" t="s">
        <v>2</v>
      </c>
      <c r="D8" t="s">
        <v>9</v>
      </c>
    </row>
    <row r="9" spans="1:4" x14ac:dyDescent="0.25">
      <c r="A9" s="1" t="str">
        <f>HYPERLINK("#'FOCUS_PGC_ALL_1Y_STAGE'!A1", "FOCUS_PGC_ALL_1Y_STAGE")</f>
        <v>FOCUS_PGC_ALL_1Y_STAGE</v>
      </c>
      <c r="C9" t="s">
        <v>2</v>
      </c>
      <c r="D9" t="s">
        <v>10</v>
      </c>
    </row>
    <row r="10" spans="1:4" x14ac:dyDescent="0.25">
      <c r="A10" s="1" t="str">
        <f>HYPERLINK("#'FOCUS_UG_ALL_2Y_SG'!A1", "FOCUS_UG_ALL_2Y_SG")</f>
        <v>FOCUS_UG_ALL_2Y_SG</v>
      </c>
      <c r="B10" t="s">
        <v>11</v>
      </c>
      <c r="C10" t="s">
        <v>2</v>
      </c>
      <c r="D10" t="s">
        <v>12</v>
      </c>
    </row>
    <row r="11" spans="1:4" x14ac:dyDescent="0.25">
      <c r="A11" s="1" t="str">
        <f>HYPERLINK("#'FOCUS_UG_ALL_1Y_SG'!A1", "FOCUS_UG_ALL_1Y_SG")</f>
        <v>FOCUS_UG_ALL_1Y_SG</v>
      </c>
      <c r="C11" t="s">
        <v>2</v>
      </c>
      <c r="D11" t="s">
        <v>13</v>
      </c>
    </row>
    <row r="12" spans="1:4" x14ac:dyDescent="0.25">
      <c r="A12" s="1" t="str">
        <f>HYPERLINK("#'FOCUS_UG_UNI_1Y_SG'!A1", "FOCUS_UG_UNI_1Y_SG")</f>
        <v>FOCUS_UG_UNI_1Y_SG</v>
      </c>
      <c r="D12" t="s">
        <v>14</v>
      </c>
    </row>
    <row r="13" spans="1:4" x14ac:dyDescent="0.25">
      <c r="A13" s="1" t="str">
        <f>HYPERLINK("#'FOCUS_UG_NUHEI_1Y_SG'!A1", "FOCUS_UG_NUHEI_1Y_SG")</f>
        <v>FOCUS_UG_NUHEI_1Y_SG</v>
      </c>
      <c r="D13" t="s">
        <v>15</v>
      </c>
    </row>
    <row r="14" spans="1:4" x14ac:dyDescent="0.25">
      <c r="A14" s="1" t="str">
        <f>HYPERLINK("#'FOCUS_PGC_ALL_1Y_SG'!A1", "FOCUS_PGC_ALL_1Y_SG")</f>
        <v>FOCUS_PGC_ALL_1Y_SG</v>
      </c>
      <c r="C14" t="s">
        <v>2</v>
      </c>
      <c r="D14" t="s">
        <v>16</v>
      </c>
    </row>
    <row r="15" spans="1:4" x14ac:dyDescent="0.25">
      <c r="A15" s="1" t="str">
        <f>HYPERLINK("#'FOCUS_PGC_UNI_1Y_SG'!A1", "FOCUS_PGC_UNI_1Y_SG")</f>
        <v>FOCUS_PGC_UNI_1Y_SG</v>
      </c>
      <c r="D15" t="s">
        <v>17</v>
      </c>
    </row>
    <row r="16" spans="1:4" x14ac:dyDescent="0.25">
      <c r="A16" s="1" t="str">
        <f>HYPERLINK("#'FOCUS_PGC_NUHEI_1Y_SG'!A1", "FOCUS_PGC_NUHEI_1Y_SG")</f>
        <v>FOCUS_PGC_NUHEI_1Y_SG</v>
      </c>
      <c r="D16" t="s">
        <v>18</v>
      </c>
    </row>
    <row r="17" spans="1:4" x14ac:dyDescent="0.25">
      <c r="A17" s="1" t="str">
        <f>HYPERLINK("#'FOCUS_UG_ALL_2Y_AREA'!A1", "FOCUS_UG_ALL_2Y_AREA")</f>
        <v>FOCUS_UG_ALL_2Y_AREA</v>
      </c>
      <c r="B17" t="s">
        <v>19</v>
      </c>
      <c r="C17" t="s">
        <v>20</v>
      </c>
      <c r="D17" t="s">
        <v>21</v>
      </c>
    </row>
    <row r="18" spans="1:4" x14ac:dyDescent="0.25">
      <c r="A18" s="1" t="str">
        <f>HYPERLINK("#'FOCUS_PGC_ALL_2Y_AREA'!A1", "FOCUS_PGC_ALL_2Y_AREA")</f>
        <v>FOCUS_PGC_ALL_2Y_AREA</v>
      </c>
      <c r="C18" t="s">
        <v>20</v>
      </c>
      <c r="D18" t="s">
        <v>22</v>
      </c>
    </row>
    <row r="19" spans="1:4" x14ac:dyDescent="0.25">
      <c r="A19" s="1" t="str">
        <f>HYPERLINK("#'FOCUS_UG_ALL_1Y_AREA'!A1", "FOCUS_UG_ALL_1Y_AREA")</f>
        <v>FOCUS_UG_ALL_1Y_AREA</v>
      </c>
      <c r="C19" t="s">
        <v>20</v>
      </c>
      <c r="D19" t="s">
        <v>23</v>
      </c>
    </row>
    <row r="20" spans="1:4" x14ac:dyDescent="0.25">
      <c r="A20" s="1" t="str">
        <f>HYPERLINK("#'FOCUS_UG_UNI_1Y_AREA'!A1", "FOCUS_UG_UNI_1Y_AREA")</f>
        <v>FOCUS_UG_UNI_1Y_AREA</v>
      </c>
      <c r="D20" t="s">
        <v>24</v>
      </c>
    </row>
    <row r="21" spans="1:4" x14ac:dyDescent="0.25">
      <c r="A21" s="1" t="str">
        <f>HYPERLINK("#'FOCUS_UG_NUHEI_1Y_AREA'!A1", "FOCUS_UG_NUHEI_1Y_AREA")</f>
        <v>FOCUS_UG_NUHEI_1Y_AREA</v>
      </c>
      <c r="D21" t="s">
        <v>25</v>
      </c>
    </row>
    <row r="22" spans="1:4" x14ac:dyDescent="0.25">
      <c r="A22" s="1" t="str">
        <f>HYPERLINK("#'FOCUS_PGC_ALL_1Y_AREA'!A1", "FOCUS_PGC_ALL_1Y_AREA")</f>
        <v>FOCUS_PGC_ALL_1Y_AREA</v>
      </c>
      <c r="C22" t="s">
        <v>20</v>
      </c>
      <c r="D22" t="s">
        <v>26</v>
      </c>
    </row>
    <row r="23" spans="1:4" x14ac:dyDescent="0.25">
      <c r="A23" s="1" t="str">
        <f>HYPERLINK("#'FOCUS_PGC_UNI_1Y_AREA'!A1", "FOCUS_PGC_UNI_1Y_AREA")</f>
        <v>FOCUS_PGC_UNI_1Y_AREA</v>
      </c>
      <c r="D23" t="s">
        <v>27</v>
      </c>
    </row>
    <row r="24" spans="1:4" x14ac:dyDescent="0.25">
      <c r="A24" s="1" t="str">
        <f>HYPERLINK("#'FOCUS_PGC_NUHEI_1Y_AREA'!A1", "FOCUS_PGC_NUHEI_1Y_AREA")</f>
        <v>FOCUS_PGC_NUHEI_1Y_AREA</v>
      </c>
      <c r="D24" t="s">
        <v>28</v>
      </c>
    </row>
    <row r="25" spans="1:4" x14ac:dyDescent="0.25">
      <c r="A25" s="1" t="str">
        <f>HYPERLINK("#'FOCUS_UG_ALL_1Y_AREA45'!A1", "FOCUS_UG_ALL_1Y_AREA45")</f>
        <v>FOCUS_UG_ALL_1Y_AREA45</v>
      </c>
      <c r="C25" t="s">
        <v>29</v>
      </c>
      <c r="D25" t="s">
        <v>30</v>
      </c>
    </row>
    <row r="26" spans="1:4" x14ac:dyDescent="0.25">
      <c r="A26" s="1" t="str">
        <f>HYPERLINK("#'FOCUS_PGC_ALL_1Y_AREA45'!A1", "FOCUS_PGC_ALL_1Y_AREA45")</f>
        <v>FOCUS_PGC_ALL_1Y_AREA45</v>
      </c>
      <c r="C26" t="s">
        <v>29</v>
      </c>
      <c r="D26" t="s">
        <v>31</v>
      </c>
    </row>
    <row r="27" spans="1:4" x14ac:dyDescent="0.25">
      <c r="A27" s="1" t="str">
        <f>HYPERLINK("#'FOCUS_UG_ALL_1Y_HEPTYPE'!A1", "FOCUS_UG_ALL_1Y_HEPTYPE")</f>
        <v>FOCUS_UG_ALL_1Y_HEPTYPE</v>
      </c>
      <c r="D27" t="s">
        <v>32</v>
      </c>
    </row>
    <row r="28" spans="1:4" x14ac:dyDescent="0.25">
      <c r="A28" s="1" t="str">
        <f>HYPERLINK("#'FOCUS_PGC_ALL_1Y_HEPTYPE'!A1", "FOCUS_PGC_ALL_1Y_HEPTYPE")</f>
        <v>FOCUS_PGC_ALL_1Y_HEPTYPE</v>
      </c>
      <c r="D28" t="s">
        <v>33</v>
      </c>
    </row>
    <row r="29" spans="1:4" x14ac:dyDescent="0.25">
      <c r="A29" s="1" t="str">
        <f>HYPERLINK("#'FOCUS_UG_UNI_1Y_INST_CI'!A1", "FOCUS_UG_UNI_1Y_INST_CI")</f>
        <v>FOCUS_UG_UNI_1Y_INST_CI</v>
      </c>
      <c r="C29" t="s">
        <v>34</v>
      </c>
      <c r="D29" t="s">
        <v>35</v>
      </c>
    </row>
    <row r="30" spans="1:4" x14ac:dyDescent="0.25">
      <c r="A30" s="1" t="str">
        <f>HYPERLINK("#'QOE_UG_UNI_1Y_INST_FIG'!A1", "QOE_UG_UNI_1Y_INST_FIG")</f>
        <v>QOE_UG_UNI_1Y_INST_FIG</v>
      </c>
      <c r="C30" t="s">
        <v>34</v>
      </c>
      <c r="D30" t="s">
        <v>36</v>
      </c>
    </row>
    <row r="31" spans="1:4" x14ac:dyDescent="0.25">
      <c r="A31" s="1" t="str">
        <f>HYPERLINK("#'FOCUS_UG_UNI_1YP_INST_CI'!A1", "FOCUS_UG_UNI_1YP_INST_CI")</f>
        <v>FOCUS_UG_UNI_1YP_INST_CI</v>
      </c>
      <c r="D31" t="s">
        <v>37</v>
      </c>
    </row>
    <row r="32" spans="1:4" x14ac:dyDescent="0.25">
      <c r="A32" s="1" t="str">
        <f>HYPERLINK("#'QOE_UG_UNI_1YP_INST_FIG'!A1", "QOE_UG_UNI_1YP_INST_FIG")</f>
        <v>QOE_UG_UNI_1YP_INST_FIG</v>
      </c>
      <c r="D32" t="s">
        <v>38</v>
      </c>
    </row>
    <row r="33" spans="1:4" x14ac:dyDescent="0.25">
      <c r="A33" s="1" t="str">
        <f>HYPERLINK("#'FOCUS_UG_UNI_2Y_INST_CI'!A1", "FOCUS_UG_UNI_2Y_INST_CI")</f>
        <v>FOCUS_UG_UNI_2Y_INST_CI</v>
      </c>
      <c r="B33" t="s">
        <v>39</v>
      </c>
      <c r="C33" t="s">
        <v>34</v>
      </c>
      <c r="D33" t="s">
        <v>40</v>
      </c>
    </row>
    <row r="34" spans="1:4" x14ac:dyDescent="0.25">
      <c r="A34" s="1" t="str">
        <f>HYPERLINK("#'QOE_UG_UNI_2Y_INST_CHNG_FIG'!A1", "QOE_UG_UNI_2Y_INST_CHNG_FIG")</f>
        <v>QOE_UG_UNI_2Y_INST_CHNG_FIG</v>
      </c>
      <c r="B34" t="s">
        <v>41</v>
      </c>
      <c r="D34" t="s">
        <v>42</v>
      </c>
    </row>
    <row r="35" spans="1:4" x14ac:dyDescent="0.25">
      <c r="A35" s="1" t="str">
        <f>HYPERLINK("#'FOCUS_UG_UNI_2YP_INST_CI'!A1", "FOCUS_UG_UNI_2YP_INST_CI")</f>
        <v>FOCUS_UG_UNI_2YP_INST_CI</v>
      </c>
      <c r="D35" t="s">
        <v>43</v>
      </c>
    </row>
    <row r="36" spans="1:4" x14ac:dyDescent="0.25">
      <c r="A36" s="1" t="str">
        <f>HYPERLINK("#'QOE_UG_UNI_2YP_INST_CHNG_FIG'!A1", "QOE_UG_UNI_2YP_INST_CHNG_FIG")</f>
        <v>QOE_UG_UNI_2YP_INST_CHNG_FIG</v>
      </c>
      <c r="D36" t="s">
        <v>44</v>
      </c>
    </row>
    <row r="37" spans="1:4" x14ac:dyDescent="0.25">
      <c r="A37" s="1" t="str">
        <f>HYPERLINK("#'FOCUS_PGC_UNI_1Y_INST_CI'!A1", "FOCUS_PGC_UNI_1Y_INST_CI")</f>
        <v>FOCUS_PGC_UNI_1Y_INST_CI</v>
      </c>
      <c r="C37" t="s">
        <v>34</v>
      </c>
      <c r="D37" t="s">
        <v>45</v>
      </c>
    </row>
    <row r="38" spans="1:4" x14ac:dyDescent="0.25">
      <c r="A38" s="1" t="str">
        <f>HYPERLINK("#'QOE_PGC_UNI_1Y_INST_FIG'!A1", "QOE_PGC_UNI_1Y_INST_FIG")</f>
        <v>QOE_PGC_UNI_1Y_INST_FIG</v>
      </c>
      <c r="C38" t="s">
        <v>34</v>
      </c>
      <c r="D38" t="s">
        <v>46</v>
      </c>
    </row>
    <row r="39" spans="1:4" x14ac:dyDescent="0.25">
      <c r="A39" s="1" t="str">
        <f>HYPERLINK("#'FOCUS_PGC_UNI_1YP_INST_CI'!A1", "FOCUS_PGC_UNI_1YP_INST_CI")</f>
        <v>FOCUS_PGC_UNI_1YP_INST_CI</v>
      </c>
      <c r="D39" t="s">
        <v>47</v>
      </c>
    </row>
    <row r="40" spans="1:4" x14ac:dyDescent="0.25">
      <c r="A40" s="1" t="str">
        <f>HYPERLINK("#'QOE_PGC_UNI_1YP_INST_FIG'!A1", "QOE_PGC_UNI_1YP_INST_FIG")</f>
        <v>QOE_PGC_UNI_1YP_INST_FIG</v>
      </c>
      <c r="D40" t="s">
        <v>48</v>
      </c>
    </row>
    <row r="41" spans="1:4" x14ac:dyDescent="0.25">
      <c r="A41" s="1" t="str">
        <f>HYPERLINK("#'FOCUS_PGC_UNI_2Y_INST_CI'!A1", "FOCUS_PGC_UNI_2Y_INST_CI")</f>
        <v>FOCUS_PGC_UNI_2Y_INST_CI</v>
      </c>
      <c r="C41" t="s">
        <v>34</v>
      </c>
      <c r="D41" t="s">
        <v>49</v>
      </c>
    </row>
    <row r="42" spans="1:4" x14ac:dyDescent="0.25">
      <c r="A42" s="1" t="str">
        <f>HYPERLINK("#'QOE_PGC_UNI_2Y_INST_CHNG_FIG'!A1", "QOE_PGC_UNI_2Y_INST_CHNG_FIG")</f>
        <v>QOE_PGC_UNI_2Y_INST_CHNG_FIG</v>
      </c>
      <c r="D42" t="s">
        <v>50</v>
      </c>
    </row>
    <row r="43" spans="1:4" x14ac:dyDescent="0.25">
      <c r="A43" s="1" t="str">
        <f>HYPERLINK("#'FOCUS_PGC_UNI_2YP_INST_CI'!A1", "FOCUS_PGC_UNI_2YP_INST_CI")</f>
        <v>FOCUS_PGC_UNI_2YP_INST_CI</v>
      </c>
      <c r="D43" t="s">
        <v>51</v>
      </c>
    </row>
    <row r="44" spans="1:4" x14ac:dyDescent="0.25">
      <c r="A44" s="1" t="str">
        <f>HYPERLINK("#'QOE_PGC_UNI_2YP_INST_CHNG_FIG'!A1", "QOE_PGC_UNI_2YP_INST_CHNG_FIG")</f>
        <v>QOE_PGC_UNI_2YP_INST_CHNG_FIG</v>
      </c>
      <c r="D44" t="s">
        <v>52</v>
      </c>
    </row>
    <row r="45" spans="1:4" x14ac:dyDescent="0.25">
      <c r="A45" s="1" t="str">
        <f>HYPERLINK("#'FOCUS_UG_NUHEI_1Y_INST_CI'!A1", "FOCUS_UG_NUHEI_1Y_INST_CI")</f>
        <v>FOCUS_UG_NUHEI_1Y_INST_CI</v>
      </c>
      <c r="D45" t="s">
        <v>53</v>
      </c>
    </row>
    <row r="46" spans="1:4" x14ac:dyDescent="0.25">
      <c r="A46" s="1" t="str">
        <f>HYPERLINK("#'QOE_UG_NUHEI_1Y_INST_FIG'!A1", "QOE_UG_NUHEI_1Y_INST_FIG")</f>
        <v>QOE_UG_NUHEI_1Y_INST_FIG</v>
      </c>
      <c r="D46" t="s">
        <v>54</v>
      </c>
    </row>
    <row r="47" spans="1:4" x14ac:dyDescent="0.25">
      <c r="A47" s="1" t="str">
        <f>HYPERLINK("#'FOCUS_UG_NUHEI_1YP_INST_CI'!A1", "FOCUS_UG_NUHEI_1YP_INST_CI")</f>
        <v>FOCUS_UG_NUHEI_1YP_INST_CI</v>
      </c>
      <c r="C47" t="s">
        <v>55</v>
      </c>
      <c r="D47" t="s">
        <v>56</v>
      </c>
    </row>
    <row r="48" spans="1:4" x14ac:dyDescent="0.25">
      <c r="A48" s="1" t="str">
        <f>HYPERLINK("#'QOE_UG_NUHEI_1YP_INST_FIG'!A1", "QOE_UG_NUHEI_1YP_INST_FIG")</f>
        <v>QOE_UG_NUHEI_1YP_INST_FIG</v>
      </c>
      <c r="C48" t="s">
        <v>55</v>
      </c>
      <c r="D48" t="s">
        <v>57</v>
      </c>
    </row>
    <row r="49" spans="1:4" x14ac:dyDescent="0.25">
      <c r="A49" s="1" t="str">
        <f>HYPERLINK("#'FOCUS_UG_NUHEI_2Y_INST_CI'!A1", "FOCUS_UG_NUHEI_2Y_INST_CI")</f>
        <v>FOCUS_UG_NUHEI_2Y_INST_CI</v>
      </c>
      <c r="D49" t="s">
        <v>58</v>
      </c>
    </row>
    <row r="50" spans="1:4" x14ac:dyDescent="0.25">
      <c r="A50" s="1" t="str">
        <f>HYPERLINK("#'QOE_UG_NUHEI_2Y_INST_CHNG_FIG'!A1", "QOE_UG_NUHEI_2Y_INST_CHNG_FIG")</f>
        <v>QOE_UG_NUHEI_2Y_INST_CHNG_FIG</v>
      </c>
      <c r="D50" t="s">
        <v>59</v>
      </c>
    </row>
    <row r="51" spans="1:4" x14ac:dyDescent="0.25">
      <c r="A51" s="1" t="str">
        <f>HYPERLINK("#'FOCUS_UG_NUHEI_2YP_INST_CI'!A1", "FOCUS_UG_NUHEI_2YP_INST_CI")</f>
        <v>FOCUS_UG_NUHEI_2YP_INST_CI</v>
      </c>
      <c r="B51" t="s">
        <v>60</v>
      </c>
      <c r="C51" t="s">
        <v>55</v>
      </c>
      <c r="D51" t="s">
        <v>61</v>
      </c>
    </row>
    <row r="52" spans="1:4" x14ac:dyDescent="0.25">
      <c r="A52" s="1" t="str">
        <f>HYPERLINK("#'QOE_UG_NUHEI_2YP_INST_CHNG_FIG'!A1", "QOE_UG_NUHEI_2YP_INST_CHNG_FIG")</f>
        <v>QOE_UG_NUHEI_2YP_INST_CHNG_FIG</v>
      </c>
      <c r="B52" t="s">
        <v>62</v>
      </c>
      <c r="D52" t="s">
        <v>63</v>
      </c>
    </row>
    <row r="53" spans="1:4" x14ac:dyDescent="0.25">
      <c r="A53" s="1" t="str">
        <f>HYPERLINK("#'FOCUS_PGC_NUHEI_1Y_INST_CI'!A1", "FOCUS_PGC_NUHEI_1Y_INST_CI")</f>
        <v>FOCUS_PGC_NUHEI_1Y_INST_CI</v>
      </c>
      <c r="D53" t="s">
        <v>64</v>
      </c>
    </row>
    <row r="54" spans="1:4" x14ac:dyDescent="0.25">
      <c r="A54" s="1" t="str">
        <f>HYPERLINK("#'QOE_PGC_NUHEI_1Y_INST_FIG'!A1", "QOE_PGC_NUHEI_1Y_INST_FIG")</f>
        <v>QOE_PGC_NUHEI_1Y_INST_FIG</v>
      </c>
      <c r="D54" t="s">
        <v>65</v>
      </c>
    </row>
    <row r="55" spans="1:4" x14ac:dyDescent="0.25">
      <c r="A55" s="1" t="str">
        <f>HYPERLINK("#'FOCUS_PGC_NUHEI_1YP_INST_CI'!A1", "FOCUS_PGC_NUHEI_1YP_INST_CI")</f>
        <v>FOCUS_PGC_NUHEI_1YP_INST_CI</v>
      </c>
      <c r="C55" t="s">
        <v>55</v>
      </c>
      <c r="D55" t="s">
        <v>66</v>
      </c>
    </row>
    <row r="56" spans="1:4" x14ac:dyDescent="0.25">
      <c r="A56" s="1" t="str">
        <f>HYPERLINK("#'QOE_PGC_NUHEI_1YP_INST_FIG'!A1", "QOE_PGC_NUHEI_1YP_INST_FIG")</f>
        <v>QOE_PGC_NUHEI_1YP_INST_FIG</v>
      </c>
      <c r="C56" t="s">
        <v>55</v>
      </c>
      <c r="D56" t="s">
        <v>67</v>
      </c>
    </row>
    <row r="57" spans="1:4" x14ac:dyDescent="0.25">
      <c r="A57" s="1" t="str">
        <f>HYPERLINK("#'FOCUS_PGC_NUHEI_2Y_INST_CI'!A1", "FOCUS_PGC_NUHEI_2Y_INST_CI")</f>
        <v>FOCUS_PGC_NUHEI_2Y_INST_CI</v>
      </c>
      <c r="D57" t="s">
        <v>68</v>
      </c>
    </row>
    <row r="58" spans="1:4" x14ac:dyDescent="0.25">
      <c r="A58" s="1" t="str">
        <f>HYPERLINK("#'QOE_PGC_NUHEI_2Y_INST_CHNG_FIG'!A1", "QOE_PGC_NUHEI_2Y_INST_CHNG_FIG")</f>
        <v>QOE_PGC_NUHEI_2Y_INST_CHNG_FIG</v>
      </c>
      <c r="D58" t="s">
        <v>69</v>
      </c>
    </row>
    <row r="59" spans="1:4" x14ac:dyDescent="0.25">
      <c r="A59" s="1" t="str">
        <f>HYPERLINK("#'FOCUS_PGC_NUHEI_2YP_INST_CI'!A1", "FOCUS_PGC_NUHEI_2YP_INST_CI")</f>
        <v>FOCUS_PGC_NUHEI_2YP_INST_CI</v>
      </c>
      <c r="C59" t="s">
        <v>55</v>
      </c>
      <c r="D59" t="s">
        <v>61</v>
      </c>
    </row>
    <row r="60" spans="1:4" x14ac:dyDescent="0.25">
      <c r="A60" s="1" t="str">
        <f>HYPERLINK("#'QOE_PGC_NUHEI_2YP_INST_CHNG_FIG'!A1", "QOE_PGC_NUHEI_2YP_INST_CHNG_FIG")</f>
        <v>QOE_PGC_NUHEI_2YP_INST_CHNG_FIG</v>
      </c>
      <c r="D60" t="s">
        <v>70</v>
      </c>
    </row>
    <row r="61" spans="1:4" x14ac:dyDescent="0.25">
      <c r="A61" s="1" t="str">
        <f>HYPERLINK("#'CONSID_UG_ALL_1Y_SG'!A1", "CONSID_UG_ALL_1Y_SG")</f>
        <v>CONSID_UG_ALL_1Y_SG</v>
      </c>
      <c r="C61" t="s">
        <v>71</v>
      </c>
      <c r="D61" t="s">
        <v>72</v>
      </c>
    </row>
    <row r="62" spans="1:4" x14ac:dyDescent="0.25">
      <c r="A62" s="1" t="str">
        <f>HYPERLINK("#'CONSID_UG_ALL_1Y_GRADE_FIG'!A1", "CONSID_UG_ALL_1Y_GRADE_FIG")</f>
        <v>CONSID_UG_ALL_1Y_GRADE_FIG</v>
      </c>
      <c r="D62" t="s">
        <v>73</v>
      </c>
    </row>
    <row r="63" spans="1:4" x14ac:dyDescent="0.25">
      <c r="A63" s="1" t="str">
        <f>HYPERLINK("#'CONSID_UG_ALL_2Y_CH'!A1", "CONSID_UG_ALL_2Y_CH")</f>
        <v>CONSID_UG_ALL_2Y_CH</v>
      </c>
      <c r="B63" t="s">
        <v>74</v>
      </c>
      <c r="C63" t="s">
        <v>75</v>
      </c>
      <c r="D63" t="s">
        <v>76</v>
      </c>
    </row>
    <row r="64" spans="1:4" x14ac:dyDescent="0.25">
      <c r="A64" s="1" t="str">
        <f>HYPERLINK("#'CONSID_UG_UNI_1Y_SG'!A1", "CONSID_UG_UNI_1Y_SG")</f>
        <v>CONSID_UG_UNI_1Y_SG</v>
      </c>
      <c r="D64" t="s">
        <v>77</v>
      </c>
    </row>
    <row r="65" spans="1:4" x14ac:dyDescent="0.25">
      <c r="A65" s="1" t="str">
        <f>HYPERLINK("#'CONSID_UG_UNI_1Y_GRADE_FIG'!A1", "CONSID_UG_UNI_1Y_GRADE_FIG")</f>
        <v>CONSID_UG_UNI_1Y_GRADE_FIG</v>
      </c>
      <c r="D65" t="s">
        <v>78</v>
      </c>
    </row>
    <row r="66" spans="1:4" x14ac:dyDescent="0.25">
      <c r="A66" s="1" t="str">
        <f>HYPERLINK("#'CONSID_UG_UNI_2Y_CH'!A1", "CONSID_UG_UNI_2Y_CH")</f>
        <v>CONSID_UG_UNI_2Y_CH</v>
      </c>
      <c r="D66" t="s">
        <v>79</v>
      </c>
    </row>
    <row r="67" spans="1:4" x14ac:dyDescent="0.25">
      <c r="A67" s="1" t="str">
        <f>HYPERLINK("#'CONSID_UG_NUHEI_1Y_SG'!A1", "CONSID_UG_NUHEI_1Y_SG")</f>
        <v>CONSID_UG_NUHEI_1Y_SG</v>
      </c>
      <c r="D67" t="s">
        <v>80</v>
      </c>
    </row>
    <row r="68" spans="1:4" x14ac:dyDescent="0.25">
      <c r="A68" s="1" t="str">
        <f>HYPERLINK("#'CONSID_UG_NUHEI_1Y_GRADE_FIG'!A1", "CONSID_UG_NUHEI_1Y_GRADE_FIG")</f>
        <v>CONSID_UG_NUHEI_1Y_GRADE_FIG</v>
      </c>
      <c r="D68" t="s">
        <v>81</v>
      </c>
    </row>
    <row r="69" spans="1:4" x14ac:dyDescent="0.25">
      <c r="A69" s="1" t="str">
        <f>HYPERLINK("#'CONSID_UG_NUHEI_2Y_CH'!A1", "CONSID_UG_NUHEI_2Y_CH")</f>
        <v>CONSID_UG_NUHEI_2Y_CH</v>
      </c>
      <c r="D69" t="s">
        <v>82</v>
      </c>
    </row>
    <row r="70" spans="1:4" x14ac:dyDescent="0.25">
      <c r="A70" s="1" t="str">
        <f>HYPERLINK("#'CONSID_PGC_ALL_1Y_SG'!A1", "CONSID_PGC_ALL_1Y_SG")</f>
        <v>CONSID_PGC_ALL_1Y_SG</v>
      </c>
      <c r="C70" t="s">
        <v>71</v>
      </c>
      <c r="D70" t="s">
        <v>83</v>
      </c>
    </row>
    <row r="71" spans="1:4" x14ac:dyDescent="0.25">
      <c r="A71" s="1" t="str">
        <f>HYPERLINK("#'CONSID_PGC_ALL_1Y_GRADE_FIG'!A1", "CONSID_PGC_ALL_1Y_GRADE_FIG")</f>
        <v>CONSID_PGC_ALL_1Y_GRADE_FIG</v>
      </c>
      <c r="D71" t="s">
        <v>84</v>
      </c>
    </row>
    <row r="72" spans="1:4" x14ac:dyDescent="0.25">
      <c r="A72" s="1" t="str">
        <f>HYPERLINK("#'CONSID_PGC_ALL_2Y_CH'!A1", "CONSID_PGC_ALL_2Y_CH")</f>
        <v>CONSID_PGC_ALL_2Y_CH</v>
      </c>
      <c r="C72" t="s">
        <v>75</v>
      </c>
      <c r="D72" t="s">
        <v>85</v>
      </c>
    </row>
    <row r="73" spans="1:4" x14ac:dyDescent="0.25">
      <c r="A73" s="1" t="str">
        <f>HYPERLINK("#'CONSID_PGC_UNI_1Y_SG'!A1", "CONSID_PGC_UNI_1Y_SG")</f>
        <v>CONSID_PGC_UNI_1Y_SG</v>
      </c>
      <c r="D73" t="s">
        <v>86</v>
      </c>
    </row>
    <row r="74" spans="1:4" x14ac:dyDescent="0.25">
      <c r="A74" s="1" t="str">
        <f>HYPERLINK("#'CONSID_PGC_UNI_1Y_GRADE_FIG'!A1", "CONSID_PGC_UNI_1Y_GRADE_FIG")</f>
        <v>CONSID_PGC_UNI_1Y_GRADE_FIG</v>
      </c>
      <c r="D74" t="s">
        <v>87</v>
      </c>
    </row>
    <row r="75" spans="1:4" x14ac:dyDescent="0.25">
      <c r="A75" s="1" t="str">
        <f>HYPERLINK("#'CONSID_PGC_UNI_2Y_CH'!A1", "CONSID_PGC_UNI_2Y_CH")</f>
        <v>CONSID_PGC_UNI_2Y_CH</v>
      </c>
      <c r="D75" t="s">
        <v>88</v>
      </c>
    </row>
    <row r="76" spans="1:4" x14ac:dyDescent="0.25">
      <c r="A76" s="1" t="str">
        <f>HYPERLINK("#'CONSID_PGC_NUHEI_1Y_SG'!A1", "CONSID_PGC_NUHEI_1Y_SG")</f>
        <v>CONSID_PGC_NUHEI_1Y_SG</v>
      </c>
      <c r="D76" t="s">
        <v>89</v>
      </c>
    </row>
    <row r="77" spans="1:4" x14ac:dyDescent="0.25">
      <c r="A77" s="1" t="str">
        <f>HYPERLINK("#'CONSID_PGC_NUHEI_1Y_GRADE_FIG'!A1", "CONSID_PGC_NUHEI_1Y_GRADE_FIG")</f>
        <v>CONSID_PGC_NUHEI_1Y_GRADE_FIG</v>
      </c>
      <c r="D77" t="s">
        <v>90</v>
      </c>
    </row>
    <row r="78" spans="1:4" x14ac:dyDescent="0.25">
      <c r="A78" s="1" t="str">
        <f>HYPERLINK("#'CONSID_PGC_NUHEI_2Y_CH'!A1", "CONSID_PGC_NUHEI_2Y_CH")</f>
        <v>CONSID_PGC_NUHEI_2Y_CH</v>
      </c>
      <c r="D78" t="s">
        <v>91</v>
      </c>
    </row>
    <row r="79" spans="1:4" x14ac:dyDescent="0.25">
      <c r="A79" s="1" t="str">
        <f>HYPERLINK("#'DEVEL_UG_ALL_2Y_STAGE'!A1", "DEVEL_UG_ALL_2Y_STAGE")</f>
        <v>DEVEL_UG_ALL_2Y_STAGE</v>
      </c>
      <c r="B79" t="s">
        <v>92</v>
      </c>
      <c r="D79" t="s">
        <v>93</v>
      </c>
    </row>
    <row r="80" spans="1:4" x14ac:dyDescent="0.25">
      <c r="A80" s="1" t="str">
        <f>HYPERLINK("#'DEVEL_UG_UNI_2Y_STAGE'!A1", "DEVEL_UG_UNI_2Y_STAGE")</f>
        <v>DEVEL_UG_UNI_2Y_STAGE</v>
      </c>
      <c r="D80" t="s">
        <v>94</v>
      </c>
    </row>
    <row r="81" spans="1:4" x14ac:dyDescent="0.25">
      <c r="A81" s="1" t="str">
        <f>HYPERLINK("#'DEVEL_UG_NUHEI_2Y_STAGE'!A1", "DEVEL_UG_NUHEI_2Y_STAGE")</f>
        <v>DEVEL_UG_NUHEI_2Y_STAGE</v>
      </c>
      <c r="D81" t="s">
        <v>95</v>
      </c>
    </row>
    <row r="82" spans="1:4" x14ac:dyDescent="0.25">
      <c r="A82" s="1" t="str">
        <f>HYPERLINK("#'DEVEL_PGC_ALL_2Y_STAGE'!A1", "DEVEL_PGC_ALL_2Y_STAGE")</f>
        <v>DEVEL_PGC_ALL_2Y_STAGE</v>
      </c>
      <c r="B82" t="s">
        <v>96</v>
      </c>
      <c r="D82" t="s">
        <v>97</v>
      </c>
    </row>
    <row r="83" spans="1:4" x14ac:dyDescent="0.25">
      <c r="A83" s="1" t="str">
        <f>HYPERLINK("#'DEVEL_PGC_UNI_2Y_STAGE'!A1", "DEVEL_PGC_UNI_2Y_STAGE")</f>
        <v>DEVEL_PGC_UNI_2Y_STAGE</v>
      </c>
      <c r="D83" t="s">
        <v>98</v>
      </c>
    </row>
    <row r="84" spans="1:4" x14ac:dyDescent="0.25">
      <c r="A84" s="1" t="str">
        <f>HYPERLINK("#'DEVEL_PGC_NUHEI_2Y_STAGE'!A1", "DEVEL_PGC_NUHEI_2Y_STAGE")</f>
        <v>DEVEL_PGC_NUHEI_2Y_STAGE</v>
      </c>
      <c r="D84" t="s">
        <v>99</v>
      </c>
    </row>
    <row r="85" spans="1:4" x14ac:dyDescent="0.25">
      <c r="A85" s="1" t="str">
        <f>HYPERLINK("#'ENGAG_UG_ALL_2Y_STAGE'!A1", "ENGAG_UG_ALL_2Y_STAGE")</f>
        <v>ENGAG_UG_ALL_2Y_STAGE</v>
      </c>
      <c r="B85" t="s">
        <v>100</v>
      </c>
      <c r="D85" t="s">
        <v>101</v>
      </c>
    </row>
    <row r="86" spans="1:4" x14ac:dyDescent="0.25">
      <c r="A86" s="1" t="str">
        <f>HYPERLINK("#'ENGAG_UG_UNI_2Y_STAGE'!A1", "ENGAG_UG_UNI_2Y_STAGE")</f>
        <v>ENGAG_UG_UNI_2Y_STAGE</v>
      </c>
      <c r="D86" t="s">
        <v>102</v>
      </c>
    </row>
    <row r="87" spans="1:4" x14ac:dyDescent="0.25">
      <c r="A87" s="1" t="str">
        <f>HYPERLINK("#'ENGAG_UG_NUHEI_2Y_STAGE'!A1", "ENGAG_UG_NUHEI_2Y_STAGE")</f>
        <v>ENGAG_UG_NUHEI_2Y_STAGE</v>
      </c>
      <c r="D87" t="s">
        <v>103</v>
      </c>
    </row>
    <row r="88" spans="1:4" x14ac:dyDescent="0.25">
      <c r="A88" s="1" t="str">
        <f>HYPERLINK("#'ENGAG_PGC_ALL_2Y_STAGE'!A1", "ENGAG_PGC_ALL_2Y_STAGE")</f>
        <v>ENGAG_PGC_ALL_2Y_STAGE</v>
      </c>
      <c r="B88" t="s">
        <v>104</v>
      </c>
      <c r="D88" t="s">
        <v>105</v>
      </c>
    </row>
    <row r="89" spans="1:4" x14ac:dyDescent="0.25">
      <c r="A89" s="1" t="str">
        <f>HYPERLINK("#'ENGAG_PGC_UNI_2Y_STAGE'!A1", "ENGAG_PGC_UNI_2Y_STAGE")</f>
        <v>ENGAG_PGC_UNI_2Y_STAGE</v>
      </c>
      <c r="D89" t="s">
        <v>106</v>
      </c>
    </row>
    <row r="90" spans="1:4" x14ac:dyDescent="0.25">
      <c r="A90" s="1" t="str">
        <f>HYPERLINK("#'ENGAG_PGC_NUHEI_2Y_STAGE'!A1", "ENGAG_PGC_NUHEI_2Y_STAGE")</f>
        <v>ENGAG_PGC_NUHEI_2Y_STAGE</v>
      </c>
      <c r="D90" t="s">
        <v>107</v>
      </c>
    </row>
    <row r="91" spans="1:4" x14ac:dyDescent="0.25">
      <c r="A91" s="1" t="str">
        <f>HYPERLINK("#'TEACH_UG_ALL_2Y_STAGE'!A1", "TEACH_UG_ALL_2Y_STAGE")</f>
        <v>TEACH_UG_ALL_2Y_STAGE</v>
      </c>
      <c r="B91" t="s">
        <v>108</v>
      </c>
      <c r="D91" t="s">
        <v>109</v>
      </c>
    </row>
    <row r="92" spans="1:4" x14ac:dyDescent="0.25">
      <c r="A92" s="1" t="str">
        <f>HYPERLINK("#'TEACH_UG_UNI_2Y_STAGE'!A1", "TEACH_UG_UNI_2Y_STAGE")</f>
        <v>TEACH_UG_UNI_2Y_STAGE</v>
      </c>
      <c r="D92" t="s">
        <v>110</v>
      </c>
    </row>
    <row r="93" spans="1:4" x14ac:dyDescent="0.25">
      <c r="A93" s="1" t="str">
        <f>HYPERLINK("#'TEACH_UG_NUHEI_2Y_STAGE'!A1", "TEACH_UG_NUHEI_2Y_STAGE")</f>
        <v>TEACH_UG_NUHEI_2Y_STAGE</v>
      </c>
      <c r="D93" t="s">
        <v>111</v>
      </c>
    </row>
    <row r="94" spans="1:4" x14ac:dyDescent="0.25">
      <c r="A94" s="1" t="str">
        <f>HYPERLINK("#'TEACH_PGC_ALL_2Y_STAGE'!A1", "TEACH_PGC_ALL_2Y_STAGE")</f>
        <v>TEACH_PGC_ALL_2Y_STAGE</v>
      </c>
      <c r="B94" t="s">
        <v>112</v>
      </c>
      <c r="D94" t="s">
        <v>113</v>
      </c>
    </row>
    <row r="95" spans="1:4" x14ac:dyDescent="0.25">
      <c r="A95" s="1" t="str">
        <f>HYPERLINK("#'TEACH_PGC_UNI_2Y_STAGE'!A1", "TEACH_PGC_UNI_2Y_STAGE")</f>
        <v>TEACH_PGC_UNI_2Y_STAGE</v>
      </c>
      <c r="D95" t="s">
        <v>114</v>
      </c>
    </row>
    <row r="96" spans="1:4" x14ac:dyDescent="0.25">
      <c r="A96" s="1" t="str">
        <f>HYPERLINK("#'TEACH_PGC_NUHEI_2Y_STAGE'!A1", "TEACH_PGC_NUHEI_2Y_STAGE")</f>
        <v>TEACH_PGC_NUHEI_2Y_STAGE</v>
      </c>
      <c r="D96" t="s">
        <v>115</v>
      </c>
    </row>
    <row r="97" spans="1:4" x14ac:dyDescent="0.25">
      <c r="A97" s="1" t="str">
        <f>HYPERLINK("#'SUPP_UG_ALL_2Y_STAGE'!A1", "SUPP_UG_ALL_2Y_STAGE")</f>
        <v>SUPP_UG_ALL_2Y_STAGE</v>
      </c>
      <c r="B97" t="s">
        <v>116</v>
      </c>
      <c r="D97" t="s">
        <v>117</v>
      </c>
    </row>
    <row r="98" spans="1:4" x14ac:dyDescent="0.25">
      <c r="A98" s="1" t="str">
        <f>HYPERLINK("#'SUPP_UG_UNI_2Y_STAGE'!A1", "SUPP_UG_UNI_2Y_STAGE")</f>
        <v>SUPP_UG_UNI_2Y_STAGE</v>
      </c>
      <c r="D98" t="s">
        <v>118</v>
      </c>
    </row>
    <row r="99" spans="1:4" x14ac:dyDescent="0.25">
      <c r="A99" s="1" t="str">
        <f>HYPERLINK("#'SUPP_UG_NUHEI_2Y_STAGE'!A1", "SUPP_UG_NUHEI_2Y_STAGE")</f>
        <v>SUPP_UG_NUHEI_2Y_STAGE</v>
      </c>
      <c r="D99" t="s">
        <v>119</v>
      </c>
    </row>
    <row r="100" spans="1:4" x14ac:dyDescent="0.25">
      <c r="A100" s="1" t="str">
        <f>HYPERLINK("#'SUPP_PGC_ALL_2Y_STAGE'!A1", "SUPP_PGC_ALL_2Y_STAGE")</f>
        <v>SUPP_PGC_ALL_2Y_STAGE</v>
      </c>
      <c r="B100" t="s">
        <v>120</v>
      </c>
      <c r="D100" t="s">
        <v>121</v>
      </c>
    </row>
    <row r="101" spans="1:4" x14ac:dyDescent="0.25">
      <c r="A101" s="1" t="str">
        <f>HYPERLINK("#'SUPP_PGC_UNI_2Y_STAGE'!A1", "SUPP_PGC_UNI_2Y_STAGE")</f>
        <v>SUPP_PGC_UNI_2Y_STAGE</v>
      </c>
      <c r="D101" t="s">
        <v>122</v>
      </c>
    </row>
    <row r="102" spans="1:4" x14ac:dyDescent="0.25">
      <c r="A102" s="1" t="str">
        <f>HYPERLINK("#'SUPP_PGC_NUHEI_2Y_STAGE'!A1", "SUPP_PGC_NUHEI_2Y_STAGE")</f>
        <v>SUPP_PGC_NUHEI_2Y_STAGE</v>
      </c>
      <c r="D102" t="s">
        <v>123</v>
      </c>
    </row>
    <row r="103" spans="1:4" x14ac:dyDescent="0.25">
      <c r="A103" s="1" t="str">
        <f>HYPERLINK("#'RESR_UG_ALL_2Y_STAGE'!A1", "RESR_UG_ALL_2Y_STAGE")</f>
        <v>RESR_UG_ALL_2Y_STAGE</v>
      </c>
      <c r="B103" t="s">
        <v>124</v>
      </c>
      <c r="D103" t="s">
        <v>125</v>
      </c>
    </row>
    <row r="104" spans="1:4" x14ac:dyDescent="0.25">
      <c r="A104" s="1" t="str">
        <f>HYPERLINK("#'RESR_UG_UNI_2Y_STAGE'!A1", "RESR_UG_UNI_2Y_STAGE")</f>
        <v>RESR_UG_UNI_2Y_STAGE</v>
      </c>
      <c r="D104" t="s">
        <v>126</v>
      </c>
    </row>
    <row r="105" spans="1:4" x14ac:dyDescent="0.25">
      <c r="A105" s="1" t="str">
        <f>HYPERLINK("#'RESR_UG_NUHEI_2Y_STAGE'!A1", "RESR_UG_NUHEI_2Y_STAGE")</f>
        <v>RESR_UG_NUHEI_2Y_STAGE</v>
      </c>
      <c r="D105" t="s">
        <v>127</v>
      </c>
    </row>
    <row r="106" spans="1:4" x14ac:dyDescent="0.25">
      <c r="A106" s="1" t="str">
        <f>HYPERLINK("#'RESR_PGC_ALL_2Y_STAGE'!A1", "RESR_PGC_ALL_2Y_STAGE")</f>
        <v>RESR_PGC_ALL_2Y_STAGE</v>
      </c>
      <c r="B106" t="s">
        <v>128</v>
      </c>
      <c r="D106" t="s">
        <v>129</v>
      </c>
    </row>
    <row r="107" spans="1:4" x14ac:dyDescent="0.25">
      <c r="A107" s="1" t="str">
        <f>HYPERLINK("#'RESR_PGC_UNI_2Y_STAGE'!A1", "RESR_PGC_UNI_2Y_STAGE")</f>
        <v>RESR_PGC_UNI_2Y_STAGE</v>
      </c>
      <c r="D107" t="s">
        <v>130</v>
      </c>
    </row>
    <row r="108" spans="1:4" x14ac:dyDescent="0.25">
      <c r="A108" s="1" t="str">
        <f>HYPERLINK("#'RESR_PGC_NUHEI_2Y_STAGE'!A1", "RESR_PGC_NUHEI_2Y_STAGE")</f>
        <v>RESR_PGC_NUHEI_2Y_STAGE</v>
      </c>
      <c r="D108" t="s">
        <v>131</v>
      </c>
    </row>
    <row r="109" spans="1:4" x14ac:dyDescent="0.25">
      <c r="A109" s="1" t="str">
        <f>HYPERLINK("#'OV_ALL_ALL_12-YY'!A1", "OV_ALL_ALL_12-YY")</f>
        <v>OV_ALL_ALL_12-YY</v>
      </c>
      <c r="B109" t="s">
        <v>132</v>
      </c>
      <c r="D109" t="s">
        <v>133</v>
      </c>
    </row>
    <row r="110" spans="1:4" x14ac:dyDescent="0.25">
      <c r="A110" s="1" t="str">
        <f>HYPERLINK("#'RR_ALL_UNI_14-YY_INST'!A1", "RR_ALL_UNI_14-YY_INST")</f>
        <v>RR_ALL_UNI_14-YY_INST</v>
      </c>
      <c r="B110" t="s">
        <v>134</v>
      </c>
      <c r="D110" t="s">
        <v>135</v>
      </c>
    </row>
    <row r="111" spans="1:4" x14ac:dyDescent="0.25">
      <c r="A111" s="1" t="str">
        <f>HYPERLINK("#'RR_ALL_NUHEI_14-YY_INST'!A1", "RR_ALL_NUHEI_14-YY_INST")</f>
        <v>RR_ALL_NUHEI_14-YY_INST</v>
      </c>
      <c r="B111" t="s">
        <v>134</v>
      </c>
      <c r="D111" t="s">
        <v>136</v>
      </c>
    </row>
    <row r="112" spans="1:4" x14ac:dyDescent="0.25">
      <c r="A112" s="1" t="str">
        <f>HYPERLINK("#'RR_ALL_ALL_1Y_INST'!A1", "RR_ALL_ALL_1Y_INST")</f>
        <v>RR_ALL_ALL_1Y_INST</v>
      </c>
      <c r="D112" t="s">
        <v>137</v>
      </c>
    </row>
    <row r="113" spans="1:4" x14ac:dyDescent="0.25">
      <c r="A113" s="1" t="str">
        <f>HYPERLINK("#'RR_ALL_ALL_12-YY_INST'!A1", "RR_ALL_ALL_12-YY_INST")</f>
        <v>RR_ALL_ALL_12-YY_INST</v>
      </c>
      <c r="D113" t="s">
        <v>138</v>
      </c>
    </row>
    <row r="114" spans="1:4" x14ac:dyDescent="0.25">
      <c r="A114" s="1" t="str">
        <f>HYPERLINK("#'CHAR_UG_ALL_1Y_SG'!A1", "CHAR_UG_ALL_1Y_SG")</f>
        <v>CHAR_UG_ALL_1Y_SG</v>
      </c>
      <c r="B114" t="s">
        <v>139</v>
      </c>
      <c r="D114" t="s">
        <v>140</v>
      </c>
    </row>
    <row r="115" spans="1:4" x14ac:dyDescent="0.25">
      <c r="A115" s="1" t="str">
        <f>HYPERLINK("#'CHAR_UG_UNI_1Y_SG'!A1", "CHAR_UG_UNI_1Y_SG")</f>
        <v>CHAR_UG_UNI_1Y_SG</v>
      </c>
      <c r="D115" t="s">
        <v>141</v>
      </c>
    </row>
    <row r="116" spans="1:4" x14ac:dyDescent="0.25">
      <c r="A116" s="1" t="str">
        <f>HYPERLINK("#'CHAR_UG_NUHEI_1Y_SG'!A1", "CHAR_UG_NUHEI_1Y_SG")</f>
        <v>CHAR_UG_NUHEI_1Y_SG</v>
      </c>
      <c r="D116" t="s">
        <v>142</v>
      </c>
    </row>
    <row r="117" spans="1:4" x14ac:dyDescent="0.25">
      <c r="A117" s="1" t="str">
        <f>HYPERLINK("#'CHAR_UG_UNI_1Y_AREA'!A1", "CHAR_UG_UNI_1Y_AREA")</f>
        <v>CHAR_UG_UNI_1Y_AREA</v>
      </c>
      <c r="D117" t="s">
        <v>143</v>
      </c>
    </row>
    <row r="118" spans="1:4" x14ac:dyDescent="0.25">
      <c r="A118" s="1" t="str">
        <f>HYPERLINK("#'CHAR_UG_NUHEI_1Y_AREA'!A1", "CHAR_UG_NUHEI_1Y_AREA")</f>
        <v>CHAR_UG_NUHEI_1Y_AREA</v>
      </c>
      <c r="D118" t="s">
        <v>144</v>
      </c>
    </row>
    <row r="119" spans="1:4" x14ac:dyDescent="0.25">
      <c r="A119" s="1" t="str">
        <f>HYPERLINK("#'CHAR_PGC_ALL_1Y_SG'!A1", "CHAR_PGC_ALL_1Y_SG")</f>
        <v>CHAR_PGC_ALL_1Y_SG</v>
      </c>
      <c r="B119" t="s">
        <v>145</v>
      </c>
      <c r="D119" t="s">
        <v>146</v>
      </c>
    </row>
    <row r="120" spans="1:4" x14ac:dyDescent="0.25">
      <c r="A120" s="1" t="str">
        <f>HYPERLINK("#'CHAR_PGC_UNI_1Y_SG'!A1", "CHAR_PGC_UNI_1Y_SG")</f>
        <v>CHAR_PGC_UNI_1Y_SG</v>
      </c>
      <c r="D120" t="s">
        <v>147</v>
      </c>
    </row>
    <row r="121" spans="1:4" x14ac:dyDescent="0.25">
      <c r="A121" s="1" t="str">
        <f>HYPERLINK("#'CHAR_PGC_NUHEI_1Y_SG'!A1", "CHAR_PGC_NUHEI_1Y_SG")</f>
        <v>CHAR_PGC_NUHEI_1Y_SG</v>
      </c>
      <c r="D121" t="s">
        <v>148</v>
      </c>
    </row>
    <row r="122" spans="1:4" x14ac:dyDescent="0.25">
      <c r="A122" s="1" t="str">
        <f>HYPERLINK("#'CHAR_UG_ALL_1Y_AREA'!A1", "CHAR_UG_ALL_1Y_AREA")</f>
        <v>CHAR_UG_ALL_1Y_AREA</v>
      </c>
      <c r="B122" t="s">
        <v>149</v>
      </c>
      <c r="D122" t="s">
        <v>150</v>
      </c>
    </row>
    <row r="123" spans="1:4" x14ac:dyDescent="0.25">
      <c r="A123" s="1" t="str">
        <f>HYPERLINK("#'CHAR_PGC_ALL_1Y_AREA'!A1", "CHAR_PGC_ALL_1Y_AREA")</f>
        <v>CHAR_PGC_ALL_1Y_AREA</v>
      </c>
      <c r="B123" t="s">
        <v>151</v>
      </c>
      <c r="D123" t="s">
        <v>152</v>
      </c>
    </row>
    <row r="124" spans="1:4" x14ac:dyDescent="0.25">
      <c r="A124" s="1" t="str">
        <f>HYPERLINK("#'CHAR_PGC_UNI_1Y_AREA'!A1", "CHAR_PGC_UNI_1Y_AREA")</f>
        <v>CHAR_PGC_UNI_1Y_AREA</v>
      </c>
      <c r="D124" t="s">
        <v>153</v>
      </c>
    </row>
    <row r="125" spans="1:4" x14ac:dyDescent="0.25">
      <c r="A125" s="1" t="str">
        <f>HYPERLINK("#'CHAR_PGC_NUHEI_1Y_AREA'!A1", "CHAR_PGC_NUHEI_1Y_AREA")</f>
        <v>CHAR_PGC_NUHEI_1Y_AREA</v>
      </c>
      <c r="D125" t="s">
        <v>154</v>
      </c>
    </row>
    <row r="126" spans="1:4" x14ac:dyDescent="0.25">
      <c r="A126" s="1" t="str">
        <f>HYPERLINK("#'QOEQOT_UG_ALL_1Y_SG_CI'!A1", "QOEQOT_UG_ALL_1Y_SG_CI")</f>
        <v>QOEQOT_UG_ALL_1Y_SG_CI</v>
      </c>
      <c r="B126" t="s">
        <v>155</v>
      </c>
      <c r="D126" t="s">
        <v>156</v>
      </c>
    </row>
    <row r="127" spans="1:4" x14ac:dyDescent="0.25">
      <c r="A127" s="1" t="str">
        <f>HYPERLINK("#'QOEQOT_PGC_ALL_1Y_SG_CI'!A1", "QOEQOT_PGC_ALL_1Y_SG_CI")</f>
        <v>QOEQOT_PGC_ALL_1Y_SG_CI</v>
      </c>
      <c r="B127" t="s">
        <v>157</v>
      </c>
      <c r="D127" t="s">
        <v>158</v>
      </c>
    </row>
    <row r="128" spans="1:4" x14ac:dyDescent="0.25">
      <c r="A128" s="1" t="str">
        <f>HYPERLINK("#'QOEQOT_UG_ALL_1Y_AREA_CI'!A1", "QOEQOT_UG_ALL_1Y_AREA_CI")</f>
        <v>QOEQOT_UG_ALL_1Y_AREA_CI</v>
      </c>
      <c r="B128" t="s">
        <v>159</v>
      </c>
      <c r="D128" t="s">
        <v>160</v>
      </c>
    </row>
    <row r="129" spans="1:4" x14ac:dyDescent="0.25">
      <c r="A129" s="1" t="str">
        <f>HYPERLINK("#'QOEQOT_PGC_ALL_1Y_AREA_CI'!A1", "QOEQOT_PGC_ALL_1Y_AREA_CI")</f>
        <v>QOEQOT_PGC_ALL_1Y_AREA_CI</v>
      </c>
      <c r="B129" t="s">
        <v>161</v>
      </c>
      <c r="D129" t="s">
        <v>162</v>
      </c>
    </row>
    <row r="130" spans="1:4" x14ac:dyDescent="0.25">
      <c r="A130" s="1" t="str">
        <f>HYPERLINK("#'WEIGHT_UG_ALL_1Y_SG'!A1", "WEIGHT_UG_ALL_1Y_SG")</f>
        <v>WEIGHT_UG_ALL_1Y_SG</v>
      </c>
      <c r="D130" t="s">
        <v>163</v>
      </c>
    </row>
    <row r="131" spans="1:4" x14ac:dyDescent="0.25">
      <c r="A131" s="1" t="str">
        <f>HYPERLINK("#'WEIGHT_UG_ALL_1Y_AREA'!A1", "WEIGHT_UG_ALL_1Y_AREA")</f>
        <v>WEIGHT_UG_ALL_1Y_AREA</v>
      </c>
      <c r="D131" t="s">
        <v>164</v>
      </c>
    </row>
    <row r="132" spans="1:4" x14ac:dyDescent="0.25">
      <c r="A132" s="1" t="str">
        <f>HYPERLINK("#'QOEQOT_UG_UNI_1Y_SG_CI'!A1", "QOEQOT_UG_UNI_1Y_SG_CI")</f>
        <v>QOEQOT_UG_UNI_1Y_SG_CI</v>
      </c>
      <c r="D132" t="s">
        <v>165</v>
      </c>
    </row>
    <row r="133" spans="1:4" x14ac:dyDescent="0.25">
      <c r="A133" s="1" t="str">
        <f>HYPERLINK("#'QOEQOT_UG_UNI_1Y_AREA_CI'!A1", "QOEQOT_UG_UNI_1Y_AREA_CI")</f>
        <v>QOEQOT_UG_UNI_1Y_AREA_CI</v>
      </c>
      <c r="D133" t="s">
        <v>166</v>
      </c>
    </row>
    <row r="134" spans="1:4" x14ac:dyDescent="0.25">
      <c r="A134" s="1" t="str">
        <f>HYPERLINK("#'QOEQOT_UG_NUHEI_1Y_SG_CI'!A1", "QOEQOT_UG_NUHEI_1Y_SG_CI")</f>
        <v>QOEQOT_UG_NUHEI_1Y_SG_CI</v>
      </c>
      <c r="D134" t="s">
        <v>167</v>
      </c>
    </row>
    <row r="135" spans="1:4" x14ac:dyDescent="0.25">
      <c r="A135" s="1" t="str">
        <f>HYPERLINK("#'QOEQOT_UG_NUHEI_1Y_AREA_CI'!A1", "QOEQOT_UG_NUHEI_1Y_AREA_CI")</f>
        <v>QOEQOT_UG_NUHEI_1Y_AREA_CI</v>
      </c>
      <c r="D135" t="s">
        <v>168</v>
      </c>
    </row>
    <row r="136" spans="1:4" x14ac:dyDescent="0.25">
      <c r="A136" s="1" t="str">
        <f>HYPERLINK("#'WEIGHT_PGC_ALL_1Y_SG'!A1", "WEIGHT_PGC_ALL_1Y_SG")</f>
        <v>WEIGHT_PGC_ALL_1Y_SG</v>
      </c>
      <c r="D136" t="s">
        <v>169</v>
      </c>
    </row>
    <row r="137" spans="1:4" x14ac:dyDescent="0.25">
      <c r="A137" s="1" t="str">
        <f>HYPERLINK("#'WEIGHT_PGC_ALL_1Y_AREA'!A1", "WEIGHT_PGC_ALL_1Y_AREA")</f>
        <v>WEIGHT_PGC_ALL_1Y_AREA</v>
      </c>
      <c r="D137" t="s">
        <v>170</v>
      </c>
    </row>
    <row r="138" spans="1:4" x14ac:dyDescent="0.25">
      <c r="A138" s="1" t="str">
        <f>HYPERLINK("#'QOEQOT_PGC_UNI_1Y_SG_CI'!A1", "QOEQOT_PGC_UNI_1Y_SG_CI")</f>
        <v>QOEQOT_PGC_UNI_1Y_SG_CI</v>
      </c>
      <c r="D138" t="s">
        <v>171</v>
      </c>
    </row>
    <row r="139" spans="1:4" x14ac:dyDescent="0.25">
      <c r="A139" s="1" t="str">
        <f>HYPERLINK("#'QOEQOT_PGC_UNI_1Y_AREA_CI'!A1", "QOEQOT_PGC_UNI_1Y_AREA_CI")</f>
        <v>QOEQOT_PGC_UNI_1Y_AREA_CI</v>
      </c>
      <c r="D139" t="s">
        <v>172</v>
      </c>
    </row>
    <row r="140" spans="1:4" x14ac:dyDescent="0.25">
      <c r="A140" s="1" t="str">
        <f>HYPERLINK("#'QOEQOT_PGC_NUHEI_1Y_SG_CI'!A1", "QOEQOT_PGC_NUHEI_1Y_SG_CI")</f>
        <v>QOEQOT_PGC_NUHEI_1Y_SG_CI</v>
      </c>
      <c r="D140" t="s">
        <v>173</v>
      </c>
    </row>
    <row r="141" spans="1:4" x14ac:dyDescent="0.25">
      <c r="A141" s="1" t="str">
        <f>HYPERLINK("#'QOEQOT_PGC_NUHEI_1Y_AREA_CI'!A1", "QOEQOT_PGC_NUHEI_1Y_AREA_CI")</f>
        <v>QOEQOT_PGC_NUHEI_1Y_AREA_CI</v>
      </c>
      <c r="D141" t="s">
        <v>174</v>
      </c>
    </row>
    <row r="142" spans="1:4" x14ac:dyDescent="0.25">
      <c r="A142" s="1" t="str">
        <f>HYPERLINK("#'QOE_ALL_ALL_08-YY_INT'!A1", "QOE_ALL_ALL_08-YY_INT")</f>
        <v>QOE_ALL_ALL_08-YY_INT</v>
      </c>
      <c r="B142" t="s">
        <v>175</v>
      </c>
      <c r="D142" t="s">
        <v>176</v>
      </c>
    </row>
  </sheetData>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59"/>
  <sheetViews>
    <sheetView workbookViewId="0"/>
  </sheetViews>
  <sheetFormatPr defaultRowHeight="15" x14ac:dyDescent="0.25"/>
  <cols>
    <col min="1" max="1" width="54.7109375" customWidth="1"/>
    <col min="2" max="7" width="30.7109375" customWidth="1"/>
  </cols>
  <sheetData>
    <row r="1" spans="1:8" x14ac:dyDescent="0.25">
      <c r="A1" s="4" t="s">
        <v>14</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236</v>
      </c>
      <c r="B3" s="13">
        <v>76</v>
      </c>
      <c r="C3" s="13">
        <v>41</v>
      </c>
      <c r="D3" s="13">
        <v>81</v>
      </c>
      <c r="E3" s="13">
        <v>76</v>
      </c>
      <c r="F3" s="13">
        <v>80</v>
      </c>
      <c r="G3" s="13">
        <v>71</v>
      </c>
    </row>
    <row r="4" spans="1:8" x14ac:dyDescent="0.25">
      <c r="A4" t="s">
        <v>237</v>
      </c>
      <c r="B4" s="13">
        <v>80</v>
      </c>
      <c r="C4" s="13">
        <v>46</v>
      </c>
      <c r="D4" s="13">
        <v>73</v>
      </c>
      <c r="E4" s="13">
        <v>68</v>
      </c>
      <c r="F4" s="13">
        <v>71</v>
      </c>
      <c r="G4" s="13">
        <v>64</v>
      </c>
    </row>
    <row r="5" spans="1:8" x14ac:dyDescent="0.25">
      <c r="A5" t="s">
        <v>238</v>
      </c>
      <c r="B5" s="13">
        <v>74</v>
      </c>
      <c r="C5" s="13">
        <v>44</v>
      </c>
      <c r="D5" s="13">
        <v>74</v>
      </c>
      <c r="E5" s="13">
        <v>70</v>
      </c>
      <c r="F5" s="13">
        <v>74</v>
      </c>
      <c r="G5" s="13">
        <v>64</v>
      </c>
    </row>
    <row r="6" spans="1:8" x14ac:dyDescent="0.25">
      <c r="A6" t="s">
        <v>239</v>
      </c>
      <c r="B6" s="13">
        <v>80</v>
      </c>
      <c r="C6" s="13">
        <v>43</v>
      </c>
      <c r="D6" s="13">
        <v>80</v>
      </c>
      <c r="E6" s="13">
        <v>75</v>
      </c>
      <c r="F6" s="13">
        <v>78</v>
      </c>
      <c r="G6" s="13">
        <v>71</v>
      </c>
    </row>
    <row r="7" spans="1:8" x14ac:dyDescent="0.25">
      <c r="A7" t="s">
        <v>240</v>
      </c>
      <c r="B7" s="13">
        <v>78</v>
      </c>
      <c r="C7" s="13">
        <v>46</v>
      </c>
      <c r="D7" s="13">
        <v>77</v>
      </c>
      <c r="E7" s="13">
        <v>73</v>
      </c>
      <c r="F7" s="13">
        <v>77</v>
      </c>
      <c r="G7" s="13">
        <v>68</v>
      </c>
    </row>
    <row r="8" spans="1:8" x14ac:dyDescent="0.25">
      <c r="A8" t="s">
        <v>241</v>
      </c>
      <c r="B8" s="13">
        <v>78</v>
      </c>
      <c r="C8" s="13">
        <v>39</v>
      </c>
      <c r="D8" s="13">
        <v>76</v>
      </c>
      <c r="E8" s="13">
        <v>73</v>
      </c>
      <c r="F8" s="13">
        <v>74</v>
      </c>
      <c r="G8" s="13">
        <v>68</v>
      </c>
    </row>
    <row r="9" spans="1:8" x14ac:dyDescent="0.25">
      <c r="A9" t="s">
        <v>242</v>
      </c>
      <c r="B9" s="13">
        <v>77</v>
      </c>
      <c r="C9" s="13">
        <v>33</v>
      </c>
      <c r="D9" s="13">
        <v>78</v>
      </c>
      <c r="E9" s="13">
        <v>76</v>
      </c>
      <c r="F9" s="13">
        <v>77</v>
      </c>
      <c r="G9" s="13">
        <v>72</v>
      </c>
    </row>
    <row r="10" spans="1:8" x14ac:dyDescent="0.25">
      <c r="A10" t="s">
        <v>243</v>
      </c>
      <c r="B10" s="13">
        <v>78</v>
      </c>
      <c r="C10" s="13">
        <v>29</v>
      </c>
      <c r="D10" s="13">
        <v>83</v>
      </c>
      <c r="E10" s="13">
        <v>78</v>
      </c>
      <c r="F10" s="13">
        <v>79</v>
      </c>
      <c r="G10" s="13">
        <v>77</v>
      </c>
    </row>
    <row r="11" spans="1:8" x14ac:dyDescent="0.25">
      <c r="A11" t="s">
        <v>244</v>
      </c>
      <c r="B11" s="13">
        <v>79</v>
      </c>
      <c r="C11" s="13">
        <v>41</v>
      </c>
      <c r="D11" s="13">
        <v>80</v>
      </c>
      <c r="E11" s="13">
        <v>77</v>
      </c>
      <c r="F11" s="13">
        <v>79</v>
      </c>
      <c r="G11" s="13">
        <v>71</v>
      </c>
    </row>
    <row r="12" spans="1:8" x14ac:dyDescent="0.25">
      <c r="A12" t="s">
        <v>245</v>
      </c>
      <c r="B12" s="13">
        <v>78</v>
      </c>
      <c r="C12" s="13">
        <v>43</v>
      </c>
      <c r="D12" s="13">
        <v>78</v>
      </c>
      <c r="E12" s="13">
        <v>73</v>
      </c>
      <c r="F12" s="13">
        <v>76</v>
      </c>
      <c r="G12" s="13">
        <v>68</v>
      </c>
    </row>
    <row r="13" spans="1:8" x14ac:dyDescent="0.25">
      <c r="A13" t="s">
        <v>246</v>
      </c>
      <c r="B13" s="13">
        <v>78</v>
      </c>
      <c r="C13" s="13">
        <v>43</v>
      </c>
      <c r="D13" s="13">
        <v>78</v>
      </c>
      <c r="E13" s="13">
        <v>74</v>
      </c>
      <c r="F13" s="13">
        <v>77</v>
      </c>
      <c r="G13" s="13">
        <v>69</v>
      </c>
    </row>
    <row r="14" spans="1:8" x14ac:dyDescent="0.25">
      <c r="A14" t="s">
        <v>247</v>
      </c>
      <c r="B14" s="13">
        <v>75</v>
      </c>
      <c r="C14" s="13">
        <v>45</v>
      </c>
      <c r="D14" s="13">
        <v>73</v>
      </c>
      <c r="E14" s="13">
        <v>70</v>
      </c>
      <c r="F14" s="13">
        <v>73</v>
      </c>
      <c r="G14" s="13">
        <v>62</v>
      </c>
    </row>
    <row r="15" spans="1:8" x14ac:dyDescent="0.25">
      <c r="A15" t="s">
        <v>248</v>
      </c>
      <c r="B15" s="13">
        <v>75</v>
      </c>
      <c r="C15" s="13">
        <v>39</v>
      </c>
      <c r="D15" s="13">
        <v>75</v>
      </c>
      <c r="E15" s="13">
        <v>73</v>
      </c>
      <c r="F15" s="13">
        <v>73</v>
      </c>
      <c r="G15" s="13">
        <v>65</v>
      </c>
    </row>
    <row r="16" spans="1:8" x14ac:dyDescent="0.25">
      <c r="A16" t="s">
        <v>249</v>
      </c>
      <c r="B16" s="13">
        <v>78</v>
      </c>
      <c r="C16" s="13">
        <v>44</v>
      </c>
      <c r="D16" s="13">
        <v>78</v>
      </c>
      <c r="E16" s="13">
        <v>73</v>
      </c>
      <c r="F16" s="13">
        <v>77</v>
      </c>
      <c r="G16" s="13">
        <v>69</v>
      </c>
    </row>
    <row r="17" spans="1:7" x14ac:dyDescent="0.25">
      <c r="A17" t="s">
        <v>250</v>
      </c>
      <c r="B17" s="13">
        <v>78</v>
      </c>
      <c r="C17" s="13">
        <v>45</v>
      </c>
      <c r="D17" s="13">
        <v>77</v>
      </c>
      <c r="E17" s="13">
        <v>72</v>
      </c>
      <c r="F17" s="13">
        <v>76</v>
      </c>
      <c r="G17" s="13">
        <v>67</v>
      </c>
    </row>
    <row r="18" spans="1:7" x14ac:dyDescent="0.25">
      <c r="A18" t="s">
        <v>251</v>
      </c>
      <c r="B18" s="13">
        <v>79</v>
      </c>
      <c r="C18" s="13">
        <v>32</v>
      </c>
      <c r="D18" s="13">
        <v>82</v>
      </c>
      <c r="E18" s="13">
        <v>76</v>
      </c>
      <c r="F18" s="13">
        <v>80</v>
      </c>
      <c r="G18" s="13">
        <v>77</v>
      </c>
    </row>
    <row r="19" spans="1:7" x14ac:dyDescent="0.25">
      <c r="A19" t="s">
        <v>252</v>
      </c>
      <c r="B19" s="13">
        <v>78</v>
      </c>
      <c r="C19" s="13">
        <v>43</v>
      </c>
      <c r="D19" s="13">
        <v>79</v>
      </c>
      <c r="E19" s="13">
        <v>74</v>
      </c>
      <c r="F19" s="13">
        <v>77</v>
      </c>
      <c r="G19" s="13">
        <v>70</v>
      </c>
    </row>
    <row r="20" spans="1:7" x14ac:dyDescent="0.25">
      <c r="A20" t="s">
        <v>253</v>
      </c>
      <c r="B20" s="13">
        <v>75</v>
      </c>
      <c r="C20" s="13">
        <v>45</v>
      </c>
      <c r="D20" s="13">
        <v>72</v>
      </c>
      <c r="E20" s="13">
        <v>69</v>
      </c>
      <c r="F20" s="13">
        <v>72</v>
      </c>
      <c r="G20" s="13">
        <v>61</v>
      </c>
    </row>
    <row r="21" spans="1:7" x14ac:dyDescent="0.25">
      <c r="A21" t="s">
        <v>254</v>
      </c>
      <c r="B21" s="13">
        <v>77</v>
      </c>
      <c r="C21" s="13">
        <v>42</v>
      </c>
      <c r="D21" s="13">
        <v>82</v>
      </c>
      <c r="E21" s="13">
        <v>78</v>
      </c>
      <c r="F21" s="13">
        <v>81</v>
      </c>
      <c r="G21" s="13">
        <v>73</v>
      </c>
    </row>
    <row r="22" spans="1:7" x14ac:dyDescent="0.25">
      <c r="A22" t="s">
        <v>255</v>
      </c>
      <c r="B22" s="13">
        <v>76</v>
      </c>
      <c r="C22" s="13">
        <v>43</v>
      </c>
      <c r="D22" s="13">
        <v>81</v>
      </c>
      <c r="E22" s="13">
        <v>76</v>
      </c>
      <c r="F22" s="13">
        <v>80</v>
      </c>
      <c r="G22" s="13">
        <v>71</v>
      </c>
    </row>
    <row r="23" spans="1:7" x14ac:dyDescent="0.25">
      <c r="A23" t="s">
        <v>256</v>
      </c>
      <c r="B23" s="13">
        <v>76</v>
      </c>
      <c r="C23" s="13">
        <v>40</v>
      </c>
      <c r="D23" s="13">
        <v>79</v>
      </c>
      <c r="E23" s="13">
        <v>74</v>
      </c>
      <c r="F23" s="13">
        <v>77</v>
      </c>
      <c r="G23" s="13">
        <v>70</v>
      </c>
    </row>
    <row r="24" spans="1:7" x14ac:dyDescent="0.25">
      <c r="A24" t="s">
        <v>257</v>
      </c>
      <c r="B24" s="13">
        <v>76</v>
      </c>
      <c r="C24" s="13">
        <v>37</v>
      </c>
      <c r="D24" s="13">
        <v>82</v>
      </c>
      <c r="E24" s="13">
        <v>78</v>
      </c>
      <c r="F24" s="13">
        <v>80</v>
      </c>
      <c r="G24" s="13">
        <v>73</v>
      </c>
    </row>
    <row r="25" spans="1:7" x14ac:dyDescent="0.25">
      <c r="A25" t="s">
        <v>258</v>
      </c>
      <c r="B25" s="13">
        <v>76</v>
      </c>
      <c r="C25" s="13">
        <v>43</v>
      </c>
      <c r="D25" s="13">
        <v>81</v>
      </c>
      <c r="E25" s="13">
        <v>76</v>
      </c>
      <c r="F25" s="13">
        <v>80</v>
      </c>
      <c r="G25" s="13">
        <v>71</v>
      </c>
    </row>
    <row r="26" spans="1:7" x14ac:dyDescent="0.25">
      <c r="A26" t="s">
        <v>259</v>
      </c>
      <c r="B26" s="13">
        <v>77</v>
      </c>
      <c r="C26" s="13">
        <v>42</v>
      </c>
      <c r="D26" s="13">
        <v>78</v>
      </c>
      <c r="E26" s="13">
        <v>72</v>
      </c>
      <c r="F26" s="13">
        <v>76</v>
      </c>
      <c r="G26" s="13">
        <v>69</v>
      </c>
    </row>
    <row r="27" spans="1:7" x14ac:dyDescent="0.25">
      <c r="A27" t="s">
        <v>260</v>
      </c>
      <c r="B27" s="13">
        <v>79</v>
      </c>
      <c r="C27" s="13">
        <v>44</v>
      </c>
      <c r="D27" s="13">
        <v>79</v>
      </c>
      <c r="E27" s="13">
        <v>75</v>
      </c>
      <c r="F27" s="13">
        <v>78</v>
      </c>
      <c r="G27" s="13">
        <v>70</v>
      </c>
    </row>
    <row r="28" spans="1:7" x14ac:dyDescent="0.25">
      <c r="A28" t="s">
        <v>261</v>
      </c>
      <c r="B28" s="13">
        <v>79</v>
      </c>
      <c r="C28" s="13">
        <v>41</v>
      </c>
      <c r="D28" s="13">
        <v>78</v>
      </c>
      <c r="E28" s="13">
        <v>75</v>
      </c>
      <c r="F28" s="13">
        <v>78</v>
      </c>
      <c r="G28" s="13">
        <v>69</v>
      </c>
    </row>
    <row r="29" spans="1:7" x14ac:dyDescent="0.25">
      <c r="A29" t="s">
        <v>262</v>
      </c>
      <c r="B29" s="13">
        <v>78</v>
      </c>
      <c r="C29" s="13">
        <v>44</v>
      </c>
      <c r="D29" s="13">
        <v>78</v>
      </c>
      <c r="E29" s="13">
        <v>73</v>
      </c>
      <c r="F29" s="13">
        <v>77</v>
      </c>
      <c r="G29" s="13">
        <v>69</v>
      </c>
    </row>
    <row r="30" spans="1:7" x14ac:dyDescent="0.25">
      <c r="A30" t="s">
        <v>263</v>
      </c>
      <c r="B30" s="13">
        <v>79</v>
      </c>
      <c r="C30" s="13">
        <v>40</v>
      </c>
      <c r="D30" s="13">
        <v>80</v>
      </c>
      <c r="E30" s="13">
        <v>76</v>
      </c>
      <c r="F30" s="13">
        <v>78</v>
      </c>
      <c r="G30" s="13">
        <v>71</v>
      </c>
    </row>
    <row r="31" spans="1:7" x14ac:dyDescent="0.25">
      <c r="A31" s="4" t="s">
        <v>235</v>
      </c>
      <c r="B31" s="4">
        <v>78</v>
      </c>
      <c r="C31" s="4">
        <v>43</v>
      </c>
      <c r="D31" s="4">
        <v>78</v>
      </c>
      <c r="E31" s="4">
        <v>73</v>
      </c>
      <c r="F31" s="4">
        <v>76</v>
      </c>
      <c r="G31" s="4">
        <v>68</v>
      </c>
    </row>
    <row r="32" spans="1:7" x14ac:dyDescent="0.25">
      <c r="B32" s="13"/>
      <c r="C32" s="13"/>
      <c r="D32" s="13"/>
      <c r="E32" s="13"/>
      <c r="F32" s="13"/>
      <c r="G32" s="13"/>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279</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3" spans="1:1" x14ac:dyDescent="0.25">
      <c r="A53" t="s">
        <v>195</v>
      </c>
    </row>
    <row r="54" spans="1:1" x14ac:dyDescent="0.25">
      <c r="A54" t="s">
        <v>196</v>
      </c>
    </row>
    <row r="55" spans="1:1" x14ac:dyDescent="0.25">
      <c r="A55" t="s">
        <v>197</v>
      </c>
    </row>
    <row r="56" spans="1:1" x14ac:dyDescent="0.25">
      <c r="A56" t="s">
        <v>198</v>
      </c>
    </row>
    <row r="57" spans="1:1" x14ac:dyDescent="0.25">
      <c r="A57" t="s">
        <v>199</v>
      </c>
    </row>
    <row r="58" spans="1:1" x14ac:dyDescent="0.25">
      <c r="A58" t="s">
        <v>200</v>
      </c>
    </row>
    <row r="59" spans="1:1" x14ac:dyDescent="0.25">
      <c r="A59" t="s">
        <v>201</v>
      </c>
    </row>
  </sheetData>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H36"/>
  <sheetViews>
    <sheetView workbookViewId="0"/>
  </sheetViews>
  <sheetFormatPr defaultRowHeight="15" x14ac:dyDescent="0.25"/>
  <cols>
    <col min="1" max="1" width="54.7109375" customWidth="1"/>
    <col min="2" max="7" width="30.7109375" customWidth="1"/>
  </cols>
  <sheetData>
    <row r="1" spans="1:8" x14ac:dyDescent="0.25">
      <c r="A1" s="4" t="s">
        <v>123</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5805</v>
      </c>
      <c r="B3" s="103">
        <v>78</v>
      </c>
      <c r="C3" s="103">
        <v>83</v>
      </c>
      <c r="D3" s="103">
        <v>78</v>
      </c>
      <c r="E3" s="103">
        <v>80</v>
      </c>
      <c r="F3" s="103">
        <v>78</v>
      </c>
      <c r="G3" s="103">
        <v>81</v>
      </c>
    </row>
    <row r="4" spans="1:8" x14ac:dyDescent="0.25">
      <c r="A4" t="s">
        <v>5806</v>
      </c>
      <c r="B4" s="103">
        <v>74</v>
      </c>
      <c r="C4" s="103">
        <v>75</v>
      </c>
      <c r="D4" s="103">
        <v>71</v>
      </c>
      <c r="E4" s="103">
        <v>72</v>
      </c>
      <c r="F4" s="103">
        <v>72</v>
      </c>
      <c r="G4" s="103">
        <v>73</v>
      </c>
    </row>
    <row r="5" spans="1:8" x14ac:dyDescent="0.25">
      <c r="A5" t="s">
        <v>5807</v>
      </c>
      <c r="B5" s="103">
        <v>73</v>
      </c>
      <c r="C5" s="103">
        <v>75</v>
      </c>
      <c r="D5" s="103">
        <v>70</v>
      </c>
      <c r="E5" s="103">
        <v>71</v>
      </c>
      <c r="F5" s="103">
        <v>71</v>
      </c>
      <c r="G5" s="103">
        <v>73</v>
      </c>
    </row>
    <row r="6" spans="1:8" x14ac:dyDescent="0.25">
      <c r="A6" t="s">
        <v>5808</v>
      </c>
      <c r="B6" s="103">
        <v>69</v>
      </c>
      <c r="C6" s="103">
        <v>75</v>
      </c>
      <c r="D6" s="103">
        <v>69</v>
      </c>
      <c r="E6" s="103">
        <v>70</v>
      </c>
      <c r="F6" s="103">
        <v>69</v>
      </c>
      <c r="G6" s="103">
        <v>72</v>
      </c>
    </row>
    <row r="7" spans="1:8" x14ac:dyDescent="0.25">
      <c r="A7" t="s">
        <v>5809</v>
      </c>
      <c r="B7" s="103">
        <v>69</v>
      </c>
      <c r="C7" s="103">
        <v>77</v>
      </c>
      <c r="D7" s="103">
        <v>68</v>
      </c>
      <c r="E7" s="103">
        <v>72</v>
      </c>
      <c r="F7" s="103">
        <v>69</v>
      </c>
      <c r="G7" s="103">
        <v>74</v>
      </c>
    </row>
    <row r="8" spans="1:8" x14ac:dyDescent="0.25">
      <c r="A8" t="s">
        <v>5810</v>
      </c>
      <c r="B8" s="103">
        <v>54</v>
      </c>
      <c r="C8" s="103">
        <v>62</v>
      </c>
      <c r="D8" s="103">
        <v>56</v>
      </c>
      <c r="E8" s="103">
        <v>58</v>
      </c>
      <c r="F8" s="103">
        <v>55</v>
      </c>
      <c r="G8" s="103">
        <v>60</v>
      </c>
    </row>
    <row r="9" spans="1:8" x14ac:dyDescent="0.25">
      <c r="A9" t="s">
        <v>5811</v>
      </c>
      <c r="B9" s="103">
        <v>59</v>
      </c>
      <c r="C9" s="103">
        <v>66</v>
      </c>
      <c r="D9" s="103">
        <v>59</v>
      </c>
      <c r="E9" s="103">
        <v>63</v>
      </c>
      <c r="F9" s="103">
        <v>59</v>
      </c>
      <c r="G9" s="103">
        <v>64</v>
      </c>
    </row>
    <row r="10" spans="1:8" x14ac:dyDescent="0.25">
      <c r="A10" t="s">
        <v>5812</v>
      </c>
      <c r="B10" s="103">
        <v>67</v>
      </c>
      <c r="C10" s="103">
        <v>75</v>
      </c>
      <c r="D10" s="103">
        <v>68</v>
      </c>
      <c r="E10" s="103">
        <v>71</v>
      </c>
      <c r="F10" s="103">
        <v>68</v>
      </c>
      <c r="G10" s="103">
        <v>72</v>
      </c>
    </row>
    <row r="11" spans="1:8" x14ac:dyDescent="0.25">
      <c r="A11" t="s">
        <v>5813</v>
      </c>
      <c r="B11" s="103">
        <v>69</v>
      </c>
      <c r="C11" s="103">
        <v>74</v>
      </c>
      <c r="D11" s="103">
        <v>69</v>
      </c>
      <c r="E11" s="103">
        <v>71</v>
      </c>
      <c r="F11" s="103">
        <v>69</v>
      </c>
      <c r="G11" s="103">
        <v>73</v>
      </c>
    </row>
    <row r="12" spans="1:8" x14ac:dyDescent="0.25">
      <c r="A12" t="s">
        <v>5814</v>
      </c>
      <c r="B12" s="103">
        <v>56</v>
      </c>
      <c r="C12" s="103">
        <v>63</v>
      </c>
      <c r="D12" s="103">
        <v>56</v>
      </c>
      <c r="E12" s="103">
        <v>63</v>
      </c>
      <c r="F12" s="103">
        <v>56</v>
      </c>
      <c r="G12" s="103">
        <v>63</v>
      </c>
    </row>
    <row r="13" spans="1:8" x14ac:dyDescent="0.25">
      <c r="A13" t="s">
        <v>5815</v>
      </c>
      <c r="B13" s="103">
        <v>57</v>
      </c>
      <c r="C13" s="103">
        <v>65</v>
      </c>
      <c r="D13" s="103">
        <v>58</v>
      </c>
      <c r="E13" s="103">
        <v>63</v>
      </c>
      <c r="F13" s="103">
        <v>57</v>
      </c>
      <c r="G13" s="103">
        <v>64</v>
      </c>
    </row>
    <row r="14" spans="1:8" x14ac:dyDescent="0.25">
      <c r="A14" t="s">
        <v>5816</v>
      </c>
      <c r="B14" s="103">
        <v>62</v>
      </c>
      <c r="C14" s="103">
        <v>67</v>
      </c>
      <c r="D14" s="103">
        <v>60</v>
      </c>
      <c r="E14" s="103">
        <v>64</v>
      </c>
      <c r="F14" s="103">
        <v>61</v>
      </c>
      <c r="G14" s="103">
        <v>65</v>
      </c>
    </row>
    <row r="15" spans="1:8" x14ac:dyDescent="0.25">
      <c r="A15" t="s">
        <v>5817</v>
      </c>
      <c r="B15" s="103">
        <v>61</v>
      </c>
      <c r="C15" s="103">
        <v>61</v>
      </c>
      <c r="D15" s="103">
        <v>60</v>
      </c>
      <c r="E15" s="103">
        <v>62</v>
      </c>
      <c r="F15" s="103">
        <v>60</v>
      </c>
      <c r="G15" s="103">
        <v>62</v>
      </c>
    </row>
    <row r="16" spans="1:8" x14ac:dyDescent="0.25">
      <c r="B16" s="103"/>
      <c r="C16" s="103"/>
      <c r="D16" s="103"/>
      <c r="E16" s="103"/>
      <c r="F16" s="103"/>
      <c r="G16" s="103"/>
    </row>
    <row r="17" spans="1:1" x14ac:dyDescent="0.25">
      <c r="A17" t="s">
        <v>189</v>
      </c>
    </row>
    <row r="18" spans="1:1" x14ac:dyDescent="0.25">
      <c r="A18" t="s">
        <v>283</v>
      </c>
    </row>
    <row r="19" spans="1:1" x14ac:dyDescent="0.25">
      <c r="A19" t="s">
        <v>193</v>
      </c>
    </row>
    <row r="20" spans="1:1" x14ac:dyDescent="0.25">
      <c r="A20" t="s">
        <v>194</v>
      </c>
    </row>
    <row r="22" spans="1:1" x14ac:dyDescent="0.25">
      <c r="A22" t="s">
        <v>195</v>
      </c>
    </row>
    <row r="23" spans="1:1" x14ac:dyDescent="0.25">
      <c r="A23" t="s">
        <v>5818</v>
      </c>
    </row>
    <row r="24" spans="1:1" x14ac:dyDescent="0.25">
      <c r="A24" t="s">
        <v>5819</v>
      </c>
    </row>
    <row r="25" spans="1:1" x14ac:dyDescent="0.25">
      <c r="A25" t="s">
        <v>5820</v>
      </c>
    </row>
    <row r="26" spans="1:1" x14ac:dyDescent="0.25">
      <c r="A26" t="s">
        <v>5821</v>
      </c>
    </row>
    <row r="27" spans="1:1" x14ac:dyDescent="0.25">
      <c r="A27" t="s">
        <v>5822</v>
      </c>
    </row>
    <row r="28" spans="1:1" x14ac:dyDescent="0.25">
      <c r="A28" t="s">
        <v>5823</v>
      </c>
    </row>
    <row r="29" spans="1:1" x14ac:dyDescent="0.25">
      <c r="A29" t="s">
        <v>5824</v>
      </c>
    </row>
    <row r="30" spans="1:1" x14ac:dyDescent="0.25">
      <c r="A30" t="s">
        <v>5825</v>
      </c>
    </row>
    <row r="31" spans="1:1" x14ac:dyDescent="0.25">
      <c r="A31" t="s">
        <v>5826</v>
      </c>
    </row>
    <row r="32" spans="1:1" x14ac:dyDescent="0.25">
      <c r="A32" t="s">
        <v>5827</v>
      </c>
    </row>
    <row r="33" spans="1:1" x14ac:dyDescent="0.25">
      <c r="A33" t="s">
        <v>5828</v>
      </c>
    </row>
    <row r="34" spans="1:1" x14ac:dyDescent="0.25">
      <c r="A34" t="s">
        <v>5829</v>
      </c>
    </row>
    <row r="35" spans="1:1" x14ac:dyDescent="0.25">
      <c r="A35" t="s">
        <v>5830</v>
      </c>
    </row>
    <row r="36" spans="1:1" x14ac:dyDescent="0.25">
      <c r="A36" t="s">
        <v>319</v>
      </c>
    </row>
  </sheetData>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H30"/>
  <sheetViews>
    <sheetView workbookViewId="0"/>
  </sheetViews>
  <sheetFormatPr defaultRowHeight="15" x14ac:dyDescent="0.25"/>
  <cols>
    <col min="1" max="1" width="46.7109375" customWidth="1"/>
    <col min="2" max="7" width="30.7109375" customWidth="1"/>
  </cols>
  <sheetData>
    <row r="1" spans="1:8" x14ac:dyDescent="0.25">
      <c r="A1" s="4" t="s">
        <v>125</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5831</v>
      </c>
      <c r="B3" s="104">
        <v>89</v>
      </c>
      <c r="C3" s="104">
        <v>82</v>
      </c>
      <c r="D3" s="104">
        <v>82</v>
      </c>
      <c r="E3" s="104">
        <v>74</v>
      </c>
      <c r="F3" s="104">
        <v>86</v>
      </c>
      <c r="G3" s="104">
        <v>79</v>
      </c>
    </row>
    <row r="4" spans="1:8" x14ac:dyDescent="0.25">
      <c r="A4" t="s">
        <v>5832</v>
      </c>
      <c r="B4" s="104">
        <v>82</v>
      </c>
      <c r="C4" s="104">
        <v>77</v>
      </c>
      <c r="D4" s="104">
        <v>74</v>
      </c>
      <c r="E4" s="104">
        <v>68</v>
      </c>
      <c r="F4" s="104">
        <v>79</v>
      </c>
      <c r="G4" s="104">
        <v>73</v>
      </c>
    </row>
    <row r="5" spans="1:8" x14ac:dyDescent="0.25">
      <c r="A5" t="s">
        <v>5833</v>
      </c>
      <c r="B5" s="104">
        <v>87</v>
      </c>
      <c r="C5" s="104">
        <v>83</v>
      </c>
      <c r="D5" s="104">
        <v>82</v>
      </c>
      <c r="E5" s="104">
        <v>78</v>
      </c>
      <c r="F5" s="104">
        <v>85</v>
      </c>
      <c r="G5" s="104">
        <v>81</v>
      </c>
    </row>
    <row r="6" spans="1:8" x14ac:dyDescent="0.25">
      <c r="A6" t="s">
        <v>5834</v>
      </c>
      <c r="B6" s="104">
        <v>84</v>
      </c>
      <c r="C6" s="104">
        <v>79</v>
      </c>
      <c r="D6" s="104">
        <v>79</v>
      </c>
      <c r="E6" s="104">
        <v>73</v>
      </c>
      <c r="F6" s="104">
        <v>82</v>
      </c>
      <c r="G6" s="104">
        <v>76</v>
      </c>
    </row>
    <row r="7" spans="1:8" x14ac:dyDescent="0.25">
      <c r="A7" t="s">
        <v>5835</v>
      </c>
      <c r="B7" s="104">
        <v>81</v>
      </c>
      <c r="C7" s="104">
        <v>79</v>
      </c>
      <c r="D7" s="104">
        <v>76</v>
      </c>
      <c r="E7" s="104">
        <v>74</v>
      </c>
      <c r="F7" s="104">
        <v>79</v>
      </c>
      <c r="G7" s="104">
        <v>77</v>
      </c>
    </row>
    <row r="8" spans="1:8" x14ac:dyDescent="0.25">
      <c r="A8" t="s">
        <v>5836</v>
      </c>
      <c r="B8" s="104">
        <v>85</v>
      </c>
      <c r="C8" s="104">
        <v>73</v>
      </c>
      <c r="D8" s="104">
        <v>78</v>
      </c>
      <c r="E8" s="104">
        <v>67</v>
      </c>
      <c r="F8" s="104">
        <v>82</v>
      </c>
      <c r="G8" s="104">
        <v>71</v>
      </c>
    </row>
    <row r="9" spans="1:8" x14ac:dyDescent="0.25">
      <c r="A9" t="s">
        <v>5837</v>
      </c>
      <c r="B9" s="104">
        <v>88</v>
      </c>
      <c r="C9" s="104">
        <v>83</v>
      </c>
      <c r="D9" s="104">
        <v>84</v>
      </c>
      <c r="E9" s="104">
        <v>77</v>
      </c>
      <c r="F9" s="104">
        <v>86</v>
      </c>
      <c r="G9" s="104">
        <v>80</v>
      </c>
    </row>
    <row r="10" spans="1:8" x14ac:dyDescent="0.25">
      <c r="A10" t="s">
        <v>5838</v>
      </c>
      <c r="B10" s="104" t="s">
        <v>178</v>
      </c>
      <c r="C10" s="104">
        <v>86</v>
      </c>
      <c r="D10" s="104" t="s">
        <v>178</v>
      </c>
      <c r="E10" s="104">
        <v>82</v>
      </c>
      <c r="F10" s="104" t="s">
        <v>178</v>
      </c>
      <c r="G10" s="104">
        <v>84</v>
      </c>
    </row>
    <row r="11" spans="1:8" x14ac:dyDescent="0.25">
      <c r="B11" s="104"/>
      <c r="C11" s="104"/>
      <c r="D11" s="104"/>
      <c r="E11" s="104"/>
      <c r="F11" s="104"/>
      <c r="G11" s="104"/>
    </row>
    <row r="12" spans="1:8" x14ac:dyDescent="0.25">
      <c r="A12" t="s">
        <v>224</v>
      </c>
    </row>
    <row r="13" spans="1:8" x14ac:dyDescent="0.25">
      <c r="A13" t="s">
        <v>5839</v>
      </c>
    </row>
    <row r="14" spans="1:8" x14ac:dyDescent="0.25">
      <c r="A14" t="s">
        <v>5840</v>
      </c>
    </row>
    <row r="16" spans="1:8" x14ac:dyDescent="0.25">
      <c r="A16" t="s">
        <v>189</v>
      </c>
    </row>
    <row r="17" spans="1:1" x14ac:dyDescent="0.25">
      <c r="A17" t="s">
        <v>230</v>
      </c>
    </row>
    <row r="18" spans="1:1" x14ac:dyDescent="0.25">
      <c r="A18" t="s">
        <v>193</v>
      </c>
    </row>
    <row r="19" spans="1:1" x14ac:dyDescent="0.25">
      <c r="A19" t="s">
        <v>194</v>
      </c>
    </row>
    <row r="21" spans="1:1" x14ac:dyDescent="0.25">
      <c r="A21" t="s">
        <v>195</v>
      </c>
    </row>
    <row r="22" spans="1:1" x14ac:dyDescent="0.25">
      <c r="A22" t="s">
        <v>5841</v>
      </c>
    </row>
    <row r="23" spans="1:1" x14ac:dyDescent="0.25">
      <c r="A23" t="s">
        <v>5842</v>
      </c>
    </row>
    <row r="24" spans="1:1" x14ac:dyDescent="0.25">
      <c r="A24" t="s">
        <v>5843</v>
      </c>
    </row>
    <row r="25" spans="1:1" x14ac:dyDescent="0.25">
      <c r="A25" t="s">
        <v>5844</v>
      </c>
    </row>
    <row r="26" spans="1:1" x14ac:dyDescent="0.25">
      <c r="A26" t="s">
        <v>5845</v>
      </c>
    </row>
    <row r="27" spans="1:1" x14ac:dyDescent="0.25">
      <c r="A27" t="s">
        <v>5846</v>
      </c>
    </row>
    <row r="28" spans="1:1" x14ac:dyDescent="0.25">
      <c r="A28" t="s">
        <v>5847</v>
      </c>
    </row>
    <row r="29" spans="1:1" x14ac:dyDescent="0.25">
      <c r="A29" t="s">
        <v>5848</v>
      </c>
    </row>
    <row r="30" spans="1:1" x14ac:dyDescent="0.25">
      <c r="A30" t="s">
        <v>319</v>
      </c>
    </row>
  </sheetData>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H30"/>
  <sheetViews>
    <sheetView workbookViewId="0"/>
  </sheetViews>
  <sheetFormatPr defaultRowHeight="15" x14ac:dyDescent="0.25"/>
  <cols>
    <col min="1" max="1" width="46.7109375" customWidth="1"/>
    <col min="2" max="7" width="30.7109375" customWidth="1"/>
  </cols>
  <sheetData>
    <row r="1" spans="1:8" x14ac:dyDescent="0.25">
      <c r="A1" s="4" t="s">
        <v>126</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5831</v>
      </c>
      <c r="B3" s="105">
        <v>89</v>
      </c>
      <c r="C3" s="105">
        <v>82</v>
      </c>
      <c r="D3" s="105">
        <v>83</v>
      </c>
      <c r="E3" s="105">
        <v>74</v>
      </c>
      <c r="F3" s="105">
        <v>87</v>
      </c>
      <c r="G3" s="105">
        <v>79</v>
      </c>
    </row>
    <row r="4" spans="1:8" x14ac:dyDescent="0.25">
      <c r="A4" t="s">
        <v>5832</v>
      </c>
      <c r="B4" s="105">
        <v>82</v>
      </c>
      <c r="C4" s="105">
        <v>77</v>
      </c>
      <c r="D4" s="105">
        <v>75</v>
      </c>
      <c r="E4" s="105">
        <v>68</v>
      </c>
      <c r="F4" s="105">
        <v>79</v>
      </c>
      <c r="G4" s="105">
        <v>73</v>
      </c>
    </row>
    <row r="5" spans="1:8" x14ac:dyDescent="0.25">
      <c r="A5" t="s">
        <v>5833</v>
      </c>
      <c r="B5" s="105">
        <v>87</v>
      </c>
      <c r="C5" s="105">
        <v>83</v>
      </c>
      <c r="D5" s="105">
        <v>83</v>
      </c>
      <c r="E5" s="105">
        <v>78</v>
      </c>
      <c r="F5" s="105">
        <v>86</v>
      </c>
      <c r="G5" s="105">
        <v>81</v>
      </c>
    </row>
    <row r="6" spans="1:8" x14ac:dyDescent="0.25">
      <c r="A6" t="s">
        <v>5834</v>
      </c>
      <c r="B6" s="105">
        <v>84</v>
      </c>
      <c r="C6" s="105">
        <v>79</v>
      </c>
      <c r="D6" s="105">
        <v>79</v>
      </c>
      <c r="E6" s="105">
        <v>73</v>
      </c>
      <c r="F6" s="105">
        <v>82</v>
      </c>
      <c r="G6" s="105">
        <v>77</v>
      </c>
    </row>
    <row r="7" spans="1:8" x14ac:dyDescent="0.25">
      <c r="A7" t="s">
        <v>5835</v>
      </c>
      <c r="B7" s="105">
        <v>81</v>
      </c>
      <c r="C7" s="105">
        <v>79</v>
      </c>
      <c r="D7" s="105">
        <v>76</v>
      </c>
      <c r="E7" s="105">
        <v>74</v>
      </c>
      <c r="F7" s="105">
        <v>79</v>
      </c>
      <c r="G7" s="105">
        <v>77</v>
      </c>
    </row>
    <row r="8" spans="1:8" x14ac:dyDescent="0.25">
      <c r="A8" t="s">
        <v>5836</v>
      </c>
      <c r="B8" s="105">
        <v>86</v>
      </c>
      <c r="C8" s="105">
        <v>74</v>
      </c>
      <c r="D8" s="105">
        <v>79</v>
      </c>
      <c r="E8" s="105">
        <v>67</v>
      </c>
      <c r="F8" s="105">
        <v>83</v>
      </c>
      <c r="G8" s="105">
        <v>71</v>
      </c>
    </row>
    <row r="9" spans="1:8" x14ac:dyDescent="0.25">
      <c r="A9" t="s">
        <v>5837</v>
      </c>
      <c r="B9" s="105">
        <v>88</v>
      </c>
      <c r="C9" s="105">
        <v>83</v>
      </c>
      <c r="D9" s="105">
        <v>85</v>
      </c>
      <c r="E9" s="105">
        <v>78</v>
      </c>
      <c r="F9" s="105">
        <v>87</v>
      </c>
      <c r="G9" s="105">
        <v>81</v>
      </c>
    </row>
    <row r="10" spans="1:8" x14ac:dyDescent="0.25">
      <c r="A10" t="s">
        <v>5838</v>
      </c>
      <c r="B10" s="105" t="s">
        <v>178</v>
      </c>
      <c r="C10" s="105">
        <v>86</v>
      </c>
      <c r="D10" s="105" t="s">
        <v>178</v>
      </c>
      <c r="E10" s="105">
        <v>83</v>
      </c>
      <c r="F10" s="105" t="s">
        <v>178</v>
      </c>
      <c r="G10" s="105">
        <v>85</v>
      </c>
    </row>
    <row r="11" spans="1:8" x14ac:dyDescent="0.25">
      <c r="B11" s="105"/>
      <c r="C11" s="105"/>
      <c r="D11" s="105"/>
      <c r="E11" s="105"/>
      <c r="F11" s="105"/>
      <c r="G11" s="105"/>
    </row>
    <row r="12" spans="1:8" x14ac:dyDescent="0.25">
      <c r="A12" t="s">
        <v>224</v>
      </c>
    </row>
    <row r="13" spans="1:8" x14ac:dyDescent="0.25">
      <c r="A13" t="s">
        <v>5839</v>
      </c>
    </row>
    <row r="14" spans="1:8" x14ac:dyDescent="0.25">
      <c r="A14" t="s">
        <v>5840</v>
      </c>
    </row>
    <row r="16" spans="1:8" x14ac:dyDescent="0.25">
      <c r="A16" t="s">
        <v>189</v>
      </c>
    </row>
    <row r="17" spans="1:1" x14ac:dyDescent="0.25">
      <c r="A17" t="s">
        <v>279</v>
      </c>
    </row>
    <row r="18" spans="1:1" x14ac:dyDescent="0.25">
      <c r="A18" t="s">
        <v>193</v>
      </c>
    </row>
    <row r="19" spans="1:1" x14ac:dyDescent="0.25">
      <c r="A19" t="s">
        <v>194</v>
      </c>
    </row>
    <row r="21" spans="1:1" x14ac:dyDescent="0.25">
      <c r="A21" t="s">
        <v>195</v>
      </c>
    </row>
    <row r="22" spans="1:1" x14ac:dyDescent="0.25">
      <c r="A22" t="s">
        <v>5841</v>
      </c>
    </row>
    <row r="23" spans="1:1" x14ac:dyDescent="0.25">
      <c r="A23" t="s">
        <v>5842</v>
      </c>
    </row>
    <row r="24" spans="1:1" x14ac:dyDescent="0.25">
      <c r="A24" t="s">
        <v>5843</v>
      </c>
    </row>
    <row r="25" spans="1:1" x14ac:dyDescent="0.25">
      <c r="A25" t="s">
        <v>5844</v>
      </c>
    </row>
    <row r="26" spans="1:1" x14ac:dyDescent="0.25">
      <c r="A26" t="s">
        <v>5845</v>
      </c>
    </row>
    <row r="27" spans="1:1" x14ac:dyDescent="0.25">
      <c r="A27" t="s">
        <v>5846</v>
      </c>
    </row>
    <row r="28" spans="1:1" x14ac:dyDescent="0.25">
      <c r="A28" t="s">
        <v>5847</v>
      </c>
    </row>
    <row r="29" spans="1:1" x14ac:dyDescent="0.25">
      <c r="A29" t="s">
        <v>5848</v>
      </c>
    </row>
    <row r="30" spans="1:1" x14ac:dyDescent="0.25">
      <c r="A30" t="s">
        <v>319</v>
      </c>
    </row>
  </sheetData>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H30"/>
  <sheetViews>
    <sheetView workbookViewId="0"/>
  </sheetViews>
  <sheetFormatPr defaultRowHeight="15" x14ac:dyDescent="0.25"/>
  <cols>
    <col min="1" max="1" width="46.7109375" customWidth="1"/>
    <col min="2" max="7" width="30.7109375" customWidth="1"/>
  </cols>
  <sheetData>
    <row r="1" spans="1:8" x14ac:dyDescent="0.25">
      <c r="A1" s="4" t="s">
        <v>127</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5831</v>
      </c>
      <c r="B3" s="106">
        <v>85</v>
      </c>
      <c r="C3" s="106">
        <v>80</v>
      </c>
      <c r="D3" s="106">
        <v>76</v>
      </c>
      <c r="E3" s="106">
        <v>75</v>
      </c>
      <c r="F3" s="106">
        <v>80</v>
      </c>
      <c r="G3" s="106">
        <v>77</v>
      </c>
    </row>
    <row r="4" spans="1:8" x14ac:dyDescent="0.25">
      <c r="A4" t="s">
        <v>5832</v>
      </c>
      <c r="B4" s="106">
        <v>78</v>
      </c>
      <c r="C4" s="106">
        <v>75</v>
      </c>
      <c r="D4" s="106">
        <v>69</v>
      </c>
      <c r="E4" s="106">
        <v>69</v>
      </c>
      <c r="F4" s="106">
        <v>73</v>
      </c>
      <c r="G4" s="106">
        <v>72</v>
      </c>
    </row>
    <row r="5" spans="1:8" x14ac:dyDescent="0.25">
      <c r="A5" t="s">
        <v>5833</v>
      </c>
      <c r="B5" s="106">
        <v>83</v>
      </c>
      <c r="C5" s="106">
        <v>80</v>
      </c>
      <c r="D5" s="106">
        <v>76</v>
      </c>
      <c r="E5" s="106">
        <v>76</v>
      </c>
      <c r="F5" s="106">
        <v>79</v>
      </c>
      <c r="G5" s="106">
        <v>78</v>
      </c>
    </row>
    <row r="6" spans="1:8" x14ac:dyDescent="0.25">
      <c r="A6" t="s">
        <v>5834</v>
      </c>
      <c r="B6" s="106">
        <v>81</v>
      </c>
      <c r="C6" s="106">
        <v>77</v>
      </c>
      <c r="D6" s="106">
        <v>74</v>
      </c>
      <c r="E6" s="106">
        <v>72</v>
      </c>
      <c r="F6" s="106">
        <v>77</v>
      </c>
      <c r="G6" s="106">
        <v>74</v>
      </c>
    </row>
    <row r="7" spans="1:8" x14ac:dyDescent="0.25">
      <c r="A7" t="s">
        <v>5835</v>
      </c>
      <c r="B7" s="106">
        <v>79</v>
      </c>
      <c r="C7" s="106">
        <v>78</v>
      </c>
      <c r="D7" s="106">
        <v>76</v>
      </c>
      <c r="E7" s="106">
        <v>74</v>
      </c>
      <c r="F7" s="106">
        <v>77</v>
      </c>
      <c r="G7" s="106">
        <v>76</v>
      </c>
    </row>
    <row r="8" spans="1:8" x14ac:dyDescent="0.25">
      <c r="A8" t="s">
        <v>5836</v>
      </c>
      <c r="B8" s="106">
        <v>80</v>
      </c>
      <c r="C8" s="106">
        <v>70</v>
      </c>
      <c r="D8" s="106">
        <v>71</v>
      </c>
      <c r="E8" s="106">
        <v>65</v>
      </c>
      <c r="F8" s="106">
        <v>74</v>
      </c>
      <c r="G8" s="106">
        <v>67</v>
      </c>
    </row>
    <row r="9" spans="1:8" x14ac:dyDescent="0.25">
      <c r="A9" t="s">
        <v>5837</v>
      </c>
      <c r="B9" s="106">
        <v>83</v>
      </c>
      <c r="C9" s="106">
        <v>78</v>
      </c>
      <c r="D9" s="106">
        <v>77</v>
      </c>
      <c r="E9" s="106">
        <v>72</v>
      </c>
      <c r="F9" s="106">
        <v>79</v>
      </c>
      <c r="G9" s="106">
        <v>75</v>
      </c>
    </row>
    <row r="10" spans="1:8" x14ac:dyDescent="0.25">
      <c r="A10" t="s">
        <v>5838</v>
      </c>
      <c r="B10" s="106" t="s">
        <v>178</v>
      </c>
      <c r="C10" s="106">
        <v>83</v>
      </c>
      <c r="D10" s="106" t="s">
        <v>178</v>
      </c>
      <c r="E10" s="106">
        <v>81</v>
      </c>
      <c r="F10" s="106" t="s">
        <v>178</v>
      </c>
      <c r="G10" s="106">
        <v>82</v>
      </c>
    </row>
    <row r="11" spans="1:8" x14ac:dyDescent="0.25">
      <c r="B11" s="106"/>
      <c r="C11" s="106"/>
      <c r="D11" s="106"/>
      <c r="E11" s="106"/>
      <c r="F11" s="106"/>
      <c r="G11" s="106"/>
    </row>
    <row r="12" spans="1:8" x14ac:dyDescent="0.25">
      <c r="A12" t="s">
        <v>224</v>
      </c>
    </row>
    <row r="13" spans="1:8" x14ac:dyDescent="0.25">
      <c r="A13" t="s">
        <v>5839</v>
      </c>
    </row>
    <row r="14" spans="1:8" x14ac:dyDescent="0.25">
      <c r="A14" t="s">
        <v>5840</v>
      </c>
    </row>
    <row r="16" spans="1:8" x14ac:dyDescent="0.25">
      <c r="A16" t="s">
        <v>189</v>
      </c>
    </row>
    <row r="17" spans="1:1" x14ac:dyDescent="0.25">
      <c r="A17" t="s">
        <v>280</v>
      </c>
    </row>
    <row r="18" spans="1:1" x14ac:dyDescent="0.25">
      <c r="A18" t="s">
        <v>193</v>
      </c>
    </row>
    <row r="19" spans="1:1" x14ac:dyDescent="0.25">
      <c r="A19" t="s">
        <v>194</v>
      </c>
    </row>
    <row r="21" spans="1:1" x14ac:dyDescent="0.25">
      <c r="A21" t="s">
        <v>195</v>
      </c>
    </row>
    <row r="22" spans="1:1" x14ac:dyDescent="0.25">
      <c r="A22" t="s">
        <v>5841</v>
      </c>
    </row>
    <row r="23" spans="1:1" x14ac:dyDescent="0.25">
      <c r="A23" t="s">
        <v>5842</v>
      </c>
    </row>
    <row r="24" spans="1:1" x14ac:dyDescent="0.25">
      <c r="A24" t="s">
        <v>5843</v>
      </c>
    </row>
    <row r="25" spans="1:1" x14ac:dyDescent="0.25">
      <c r="A25" t="s">
        <v>5844</v>
      </c>
    </row>
    <row r="26" spans="1:1" x14ac:dyDescent="0.25">
      <c r="A26" t="s">
        <v>5845</v>
      </c>
    </row>
    <row r="27" spans="1:1" x14ac:dyDescent="0.25">
      <c r="A27" t="s">
        <v>5846</v>
      </c>
    </row>
    <row r="28" spans="1:1" x14ac:dyDescent="0.25">
      <c r="A28" t="s">
        <v>5847</v>
      </c>
    </row>
    <row r="29" spans="1:1" x14ac:dyDescent="0.25">
      <c r="A29" t="s">
        <v>5848</v>
      </c>
    </row>
    <row r="30" spans="1:1" x14ac:dyDescent="0.25">
      <c r="A30" t="s">
        <v>319</v>
      </c>
    </row>
  </sheetData>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H30"/>
  <sheetViews>
    <sheetView workbookViewId="0"/>
  </sheetViews>
  <sheetFormatPr defaultRowHeight="15" x14ac:dyDescent="0.25"/>
  <cols>
    <col min="1" max="1" width="46.7109375" customWidth="1"/>
    <col min="2" max="7" width="30.7109375" customWidth="1"/>
  </cols>
  <sheetData>
    <row r="1" spans="1:8" x14ac:dyDescent="0.25">
      <c r="A1" s="4" t="s">
        <v>129</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5831</v>
      </c>
      <c r="B3" s="107">
        <v>85</v>
      </c>
      <c r="C3" s="107">
        <v>76</v>
      </c>
      <c r="D3" s="107">
        <v>83</v>
      </c>
      <c r="E3" s="107">
        <v>73</v>
      </c>
      <c r="F3" s="107">
        <v>84</v>
      </c>
      <c r="G3" s="107">
        <v>74</v>
      </c>
    </row>
    <row r="4" spans="1:8" x14ac:dyDescent="0.25">
      <c r="A4" t="s">
        <v>5832</v>
      </c>
      <c r="B4" s="107">
        <v>80</v>
      </c>
      <c r="C4" s="107">
        <v>72</v>
      </c>
      <c r="D4" s="107">
        <v>77</v>
      </c>
      <c r="E4" s="107">
        <v>69</v>
      </c>
      <c r="F4" s="107">
        <v>79</v>
      </c>
      <c r="G4" s="107">
        <v>71</v>
      </c>
    </row>
    <row r="5" spans="1:8" x14ac:dyDescent="0.25">
      <c r="A5" t="s">
        <v>5833</v>
      </c>
      <c r="B5" s="107">
        <v>86</v>
      </c>
      <c r="C5" s="107">
        <v>83</v>
      </c>
      <c r="D5" s="107">
        <v>85</v>
      </c>
      <c r="E5" s="107">
        <v>80</v>
      </c>
      <c r="F5" s="107">
        <v>86</v>
      </c>
      <c r="G5" s="107">
        <v>81</v>
      </c>
    </row>
    <row r="6" spans="1:8" x14ac:dyDescent="0.25">
      <c r="A6" t="s">
        <v>5834</v>
      </c>
      <c r="B6" s="107">
        <v>83</v>
      </c>
      <c r="C6" s="107">
        <v>78</v>
      </c>
      <c r="D6" s="107">
        <v>82</v>
      </c>
      <c r="E6" s="107">
        <v>75</v>
      </c>
      <c r="F6" s="107">
        <v>83</v>
      </c>
      <c r="G6" s="107">
        <v>76</v>
      </c>
    </row>
    <row r="7" spans="1:8" x14ac:dyDescent="0.25">
      <c r="A7" t="s">
        <v>5835</v>
      </c>
      <c r="B7" s="107">
        <v>83</v>
      </c>
      <c r="C7" s="107">
        <v>80</v>
      </c>
      <c r="D7" s="107">
        <v>80</v>
      </c>
      <c r="E7" s="107">
        <v>77</v>
      </c>
      <c r="F7" s="107">
        <v>82</v>
      </c>
      <c r="G7" s="107">
        <v>79</v>
      </c>
    </row>
    <row r="8" spans="1:8" x14ac:dyDescent="0.25">
      <c r="A8" t="s">
        <v>5836</v>
      </c>
      <c r="B8" s="107">
        <v>81</v>
      </c>
      <c r="C8" s="107">
        <v>65</v>
      </c>
      <c r="D8" s="107">
        <v>77</v>
      </c>
      <c r="E8" s="107">
        <v>63</v>
      </c>
      <c r="F8" s="107">
        <v>79</v>
      </c>
      <c r="G8" s="107">
        <v>64</v>
      </c>
    </row>
    <row r="9" spans="1:8" x14ac:dyDescent="0.25">
      <c r="A9" t="s">
        <v>5837</v>
      </c>
      <c r="B9" s="107">
        <v>86</v>
      </c>
      <c r="C9" s="107">
        <v>80</v>
      </c>
      <c r="D9" s="107">
        <v>85</v>
      </c>
      <c r="E9" s="107">
        <v>78</v>
      </c>
      <c r="F9" s="107">
        <v>86</v>
      </c>
      <c r="G9" s="107">
        <v>79</v>
      </c>
    </row>
    <row r="10" spans="1:8" x14ac:dyDescent="0.25">
      <c r="A10" t="s">
        <v>5838</v>
      </c>
      <c r="B10" s="107" t="s">
        <v>178</v>
      </c>
      <c r="C10" s="107">
        <v>85</v>
      </c>
      <c r="D10" s="107" t="s">
        <v>178</v>
      </c>
      <c r="E10" s="107">
        <v>83</v>
      </c>
      <c r="F10" s="107" t="s">
        <v>178</v>
      </c>
      <c r="G10" s="107">
        <v>84</v>
      </c>
    </row>
    <row r="11" spans="1:8" x14ac:dyDescent="0.25">
      <c r="B11" s="107"/>
      <c r="C11" s="107"/>
      <c r="D11" s="107"/>
      <c r="E11" s="107"/>
      <c r="F11" s="107"/>
      <c r="G11" s="107"/>
    </row>
    <row r="12" spans="1:8" x14ac:dyDescent="0.25">
      <c r="A12" t="s">
        <v>224</v>
      </c>
    </row>
    <row r="13" spans="1:8" x14ac:dyDescent="0.25">
      <c r="A13" t="s">
        <v>5839</v>
      </c>
    </row>
    <row r="14" spans="1:8" x14ac:dyDescent="0.25">
      <c r="A14" t="s">
        <v>5840</v>
      </c>
    </row>
    <row r="16" spans="1:8" x14ac:dyDescent="0.25">
      <c r="A16" t="s">
        <v>189</v>
      </c>
    </row>
    <row r="17" spans="1:1" x14ac:dyDescent="0.25">
      <c r="A17" t="s">
        <v>232</v>
      </c>
    </row>
    <row r="18" spans="1:1" x14ac:dyDescent="0.25">
      <c r="A18" t="s">
        <v>193</v>
      </c>
    </row>
    <row r="19" spans="1:1" x14ac:dyDescent="0.25">
      <c r="A19" t="s">
        <v>194</v>
      </c>
    </row>
    <row r="21" spans="1:1" x14ac:dyDescent="0.25">
      <c r="A21" t="s">
        <v>195</v>
      </c>
    </row>
    <row r="22" spans="1:1" x14ac:dyDescent="0.25">
      <c r="A22" t="s">
        <v>5841</v>
      </c>
    </row>
    <row r="23" spans="1:1" x14ac:dyDescent="0.25">
      <c r="A23" t="s">
        <v>5842</v>
      </c>
    </row>
    <row r="24" spans="1:1" x14ac:dyDescent="0.25">
      <c r="A24" t="s">
        <v>5843</v>
      </c>
    </row>
    <row r="25" spans="1:1" x14ac:dyDescent="0.25">
      <c r="A25" t="s">
        <v>5844</v>
      </c>
    </row>
    <row r="26" spans="1:1" x14ac:dyDescent="0.25">
      <c r="A26" t="s">
        <v>5845</v>
      </c>
    </row>
    <row r="27" spans="1:1" x14ac:dyDescent="0.25">
      <c r="A27" t="s">
        <v>5846</v>
      </c>
    </row>
    <row r="28" spans="1:1" x14ac:dyDescent="0.25">
      <c r="A28" t="s">
        <v>5847</v>
      </c>
    </row>
    <row r="29" spans="1:1" x14ac:dyDescent="0.25">
      <c r="A29" t="s">
        <v>5848</v>
      </c>
    </row>
    <row r="30" spans="1:1" x14ac:dyDescent="0.25">
      <c r="A30" t="s">
        <v>319</v>
      </c>
    </row>
  </sheetData>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H30"/>
  <sheetViews>
    <sheetView workbookViewId="0"/>
  </sheetViews>
  <sheetFormatPr defaultRowHeight="15" x14ac:dyDescent="0.25"/>
  <cols>
    <col min="1" max="1" width="46.7109375" customWidth="1"/>
    <col min="2" max="7" width="30.7109375" customWidth="1"/>
  </cols>
  <sheetData>
    <row r="1" spans="1:8" x14ac:dyDescent="0.25">
      <c r="A1" s="4" t="s">
        <v>130</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5831</v>
      </c>
      <c r="B3" s="108">
        <v>85</v>
      </c>
      <c r="C3" s="108">
        <v>75</v>
      </c>
      <c r="D3" s="108">
        <v>84</v>
      </c>
      <c r="E3" s="108">
        <v>72</v>
      </c>
      <c r="F3" s="108">
        <v>85</v>
      </c>
      <c r="G3" s="108">
        <v>74</v>
      </c>
    </row>
    <row r="4" spans="1:8" x14ac:dyDescent="0.25">
      <c r="A4" t="s">
        <v>5832</v>
      </c>
      <c r="B4" s="108">
        <v>81</v>
      </c>
      <c r="C4" s="108">
        <v>71</v>
      </c>
      <c r="D4" s="108">
        <v>78</v>
      </c>
      <c r="E4" s="108">
        <v>69</v>
      </c>
      <c r="F4" s="108">
        <v>80</v>
      </c>
      <c r="G4" s="108">
        <v>70</v>
      </c>
    </row>
    <row r="5" spans="1:8" x14ac:dyDescent="0.25">
      <c r="A5" t="s">
        <v>5833</v>
      </c>
      <c r="B5" s="108">
        <v>87</v>
      </c>
      <c r="C5" s="108">
        <v>82</v>
      </c>
      <c r="D5" s="108">
        <v>85</v>
      </c>
      <c r="E5" s="108">
        <v>80</v>
      </c>
      <c r="F5" s="108">
        <v>86</v>
      </c>
      <c r="G5" s="108">
        <v>81</v>
      </c>
    </row>
    <row r="6" spans="1:8" x14ac:dyDescent="0.25">
      <c r="A6" t="s">
        <v>5834</v>
      </c>
      <c r="B6" s="108">
        <v>84</v>
      </c>
      <c r="C6" s="108">
        <v>77</v>
      </c>
      <c r="D6" s="108">
        <v>82</v>
      </c>
      <c r="E6" s="108">
        <v>75</v>
      </c>
      <c r="F6" s="108">
        <v>83</v>
      </c>
      <c r="G6" s="108">
        <v>76</v>
      </c>
    </row>
    <row r="7" spans="1:8" x14ac:dyDescent="0.25">
      <c r="A7" t="s">
        <v>5835</v>
      </c>
      <c r="B7" s="108">
        <v>83</v>
      </c>
      <c r="C7" s="108">
        <v>80</v>
      </c>
      <c r="D7" s="108">
        <v>80</v>
      </c>
      <c r="E7" s="108">
        <v>77</v>
      </c>
      <c r="F7" s="108">
        <v>82</v>
      </c>
      <c r="G7" s="108">
        <v>78</v>
      </c>
    </row>
    <row r="8" spans="1:8" x14ac:dyDescent="0.25">
      <c r="A8" t="s">
        <v>5836</v>
      </c>
      <c r="B8" s="108">
        <v>82</v>
      </c>
      <c r="C8" s="108">
        <v>65</v>
      </c>
      <c r="D8" s="108">
        <v>79</v>
      </c>
      <c r="E8" s="108">
        <v>63</v>
      </c>
      <c r="F8" s="108">
        <v>80</v>
      </c>
      <c r="G8" s="108">
        <v>64</v>
      </c>
    </row>
    <row r="9" spans="1:8" x14ac:dyDescent="0.25">
      <c r="A9" t="s">
        <v>5837</v>
      </c>
      <c r="B9" s="108">
        <v>88</v>
      </c>
      <c r="C9" s="108">
        <v>80</v>
      </c>
      <c r="D9" s="108">
        <v>86</v>
      </c>
      <c r="E9" s="108">
        <v>78</v>
      </c>
      <c r="F9" s="108">
        <v>87</v>
      </c>
      <c r="G9" s="108">
        <v>79</v>
      </c>
    </row>
    <row r="10" spans="1:8" x14ac:dyDescent="0.25">
      <c r="A10" t="s">
        <v>5838</v>
      </c>
      <c r="B10" s="108" t="s">
        <v>178</v>
      </c>
      <c r="C10" s="108">
        <v>85</v>
      </c>
      <c r="D10" s="108" t="s">
        <v>178</v>
      </c>
      <c r="E10" s="108">
        <v>83</v>
      </c>
      <c r="F10" s="108" t="s">
        <v>178</v>
      </c>
      <c r="G10" s="108">
        <v>84</v>
      </c>
    </row>
    <row r="11" spans="1:8" x14ac:dyDescent="0.25">
      <c r="B11" s="108"/>
      <c r="C11" s="108"/>
      <c r="D11" s="108"/>
      <c r="E11" s="108"/>
      <c r="F11" s="108"/>
      <c r="G11" s="108"/>
    </row>
    <row r="12" spans="1:8" x14ac:dyDescent="0.25">
      <c r="A12" t="s">
        <v>224</v>
      </c>
    </row>
    <row r="13" spans="1:8" x14ac:dyDescent="0.25">
      <c r="A13" t="s">
        <v>5839</v>
      </c>
    </row>
    <row r="14" spans="1:8" x14ac:dyDescent="0.25">
      <c r="A14" t="s">
        <v>5840</v>
      </c>
    </row>
    <row r="16" spans="1:8" x14ac:dyDescent="0.25">
      <c r="A16" t="s">
        <v>189</v>
      </c>
    </row>
    <row r="17" spans="1:1" x14ac:dyDescent="0.25">
      <c r="A17" t="s">
        <v>281</v>
      </c>
    </row>
    <row r="18" spans="1:1" x14ac:dyDescent="0.25">
      <c r="A18" t="s">
        <v>193</v>
      </c>
    </row>
    <row r="19" spans="1:1" x14ac:dyDescent="0.25">
      <c r="A19" t="s">
        <v>194</v>
      </c>
    </row>
    <row r="21" spans="1:1" x14ac:dyDescent="0.25">
      <c r="A21" t="s">
        <v>195</v>
      </c>
    </row>
    <row r="22" spans="1:1" x14ac:dyDescent="0.25">
      <c r="A22" t="s">
        <v>5841</v>
      </c>
    </row>
    <row r="23" spans="1:1" x14ac:dyDescent="0.25">
      <c r="A23" t="s">
        <v>5842</v>
      </c>
    </row>
    <row r="24" spans="1:1" x14ac:dyDescent="0.25">
      <c r="A24" t="s">
        <v>5843</v>
      </c>
    </row>
    <row r="25" spans="1:1" x14ac:dyDescent="0.25">
      <c r="A25" t="s">
        <v>5844</v>
      </c>
    </row>
    <row r="26" spans="1:1" x14ac:dyDescent="0.25">
      <c r="A26" t="s">
        <v>5845</v>
      </c>
    </row>
    <row r="27" spans="1:1" x14ac:dyDescent="0.25">
      <c r="A27" t="s">
        <v>5846</v>
      </c>
    </row>
    <row r="28" spans="1:1" x14ac:dyDescent="0.25">
      <c r="A28" t="s">
        <v>5847</v>
      </c>
    </row>
    <row r="29" spans="1:1" x14ac:dyDescent="0.25">
      <c r="A29" t="s">
        <v>5848</v>
      </c>
    </row>
    <row r="30" spans="1:1" x14ac:dyDescent="0.25">
      <c r="A30" t="s">
        <v>319</v>
      </c>
    </row>
  </sheetData>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H30"/>
  <sheetViews>
    <sheetView workbookViewId="0"/>
  </sheetViews>
  <sheetFormatPr defaultRowHeight="15" x14ac:dyDescent="0.25"/>
  <cols>
    <col min="1" max="1" width="46.7109375" customWidth="1"/>
    <col min="2" max="7" width="30.7109375" customWidth="1"/>
  </cols>
  <sheetData>
    <row r="1" spans="1:8" x14ac:dyDescent="0.25">
      <c r="A1" s="4" t="s">
        <v>131</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5831</v>
      </c>
      <c r="B3" s="109">
        <v>78</v>
      </c>
      <c r="C3" s="109">
        <v>83</v>
      </c>
      <c r="D3" s="109">
        <v>79</v>
      </c>
      <c r="E3" s="109">
        <v>78</v>
      </c>
      <c r="F3" s="109">
        <v>78</v>
      </c>
      <c r="G3" s="109">
        <v>80</v>
      </c>
    </row>
    <row r="4" spans="1:8" x14ac:dyDescent="0.25">
      <c r="A4" t="s">
        <v>5832</v>
      </c>
      <c r="B4" s="109">
        <v>70</v>
      </c>
      <c r="C4" s="109">
        <v>77</v>
      </c>
      <c r="D4" s="109">
        <v>70</v>
      </c>
      <c r="E4" s="109">
        <v>73</v>
      </c>
      <c r="F4" s="109">
        <v>70</v>
      </c>
      <c r="G4" s="109">
        <v>75</v>
      </c>
    </row>
    <row r="5" spans="1:8" x14ac:dyDescent="0.25">
      <c r="A5" t="s">
        <v>5833</v>
      </c>
      <c r="B5" s="109">
        <v>82</v>
      </c>
      <c r="C5" s="109">
        <v>85</v>
      </c>
      <c r="D5" s="109">
        <v>83</v>
      </c>
      <c r="E5" s="109">
        <v>83</v>
      </c>
      <c r="F5" s="109">
        <v>83</v>
      </c>
      <c r="G5" s="109">
        <v>84</v>
      </c>
    </row>
    <row r="6" spans="1:8" x14ac:dyDescent="0.25">
      <c r="A6" t="s">
        <v>5834</v>
      </c>
      <c r="B6" s="109">
        <v>76</v>
      </c>
      <c r="C6" s="109">
        <v>81</v>
      </c>
      <c r="D6" s="109">
        <v>77</v>
      </c>
      <c r="E6" s="109">
        <v>78</v>
      </c>
      <c r="F6" s="109">
        <v>76</v>
      </c>
      <c r="G6" s="109">
        <v>79</v>
      </c>
    </row>
    <row r="7" spans="1:8" x14ac:dyDescent="0.25">
      <c r="A7" t="s">
        <v>5835</v>
      </c>
      <c r="B7" s="109">
        <v>78</v>
      </c>
      <c r="C7" s="109">
        <v>83</v>
      </c>
      <c r="D7" s="109">
        <v>80</v>
      </c>
      <c r="E7" s="109">
        <v>80</v>
      </c>
      <c r="F7" s="109">
        <v>80</v>
      </c>
      <c r="G7" s="109">
        <v>81</v>
      </c>
    </row>
    <row r="8" spans="1:8" x14ac:dyDescent="0.25">
      <c r="A8" t="s">
        <v>5836</v>
      </c>
      <c r="B8" s="109">
        <v>66</v>
      </c>
      <c r="C8" s="109">
        <v>69</v>
      </c>
      <c r="D8" s="109">
        <v>68</v>
      </c>
      <c r="E8" s="109">
        <v>65</v>
      </c>
      <c r="F8" s="109">
        <v>67</v>
      </c>
      <c r="G8" s="109">
        <v>67</v>
      </c>
    </row>
    <row r="9" spans="1:8" x14ac:dyDescent="0.25">
      <c r="A9" t="s">
        <v>5837</v>
      </c>
      <c r="B9" s="109">
        <v>71</v>
      </c>
      <c r="C9" s="109">
        <v>77</v>
      </c>
      <c r="D9" s="109">
        <v>75</v>
      </c>
      <c r="E9" s="109">
        <v>76</v>
      </c>
      <c r="F9" s="109">
        <v>74</v>
      </c>
      <c r="G9" s="109">
        <v>76</v>
      </c>
    </row>
    <row r="10" spans="1:8" x14ac:dyDescent="0.25">
      <c r="A10" t="s">
        <v>5838</v>
      </c>
      <c r="B10" s="109" t="s">
        <v>178</v>
      </c>
      <c r="C10" s="109">
        <v>87</v>
      </c>
      <c r="D10" s="109" t="s">
        <v>178</v>
      </c>
      <c r="E10" s="109">
        <v>85</v>
      </c>
      <c r="F10" s="109" t="s">
        <v>178</v>
      </c>
      <c r="G10" s="109">
        <v>86</v>
      </c>
    </row>
    <row r="11" spans="1:8" x14ac:dyDescent="0.25">
      <c r="B11" s="109"/>
      <c r="C11" s="109"/>
      <c r="D11" s="109"/>
      <c r="E11" s="109"/>
      <c r="F11" s="109"/>
      <c r="G11" s="109"/>
    </row>
    <row r="12" spans="1:8" x14ac:dyDescent="0.25">
      <c r="A12" t="s">
        <v>224</v>
      </c>
    </row>
    <row r="13" spans="1:8" x14ac:dyDescent="0.25">
      <c r="A13" t="s">
        <v>5839</v>
      </c>
    </row>
    <row r="14" spans="1:8" x14ac:dyDescent="0.25">
      <c r="A14" t="s">
        <v>5840</v>
      </c>
    </row>
    <row r="16" spans="1:8" x14ac:dyDescent="0.25">
      <c r="A16" t="s">
        <v>189</v>
      </c>
    </row>
    <row r="17" spans="1:1" x14ac:dyDescent="0.25">
      <c r="A17" t="s">
        <v>283</v>
      </c>
    </row>
    <row r="18" spans="1:1" x14ac:dyDescent="0.25">
      <c r="A18" t="s">
        <v>193</v>
      </c>
    </row>
    <row r="19" spans="1:1" x14ac:dyDescent="0.25">
      <c r="A19" t="s">
        <v>194</v>
      </c>
    </row>
    <row r="21" spans="1:1" x14ac:dyDescent="0.25">
      <c r="A21" t="s">
        <v>195</v>
      </c>
    </row>
    <row r="22" spans="1:1" x14ac:dyDescent="0.25">
      <c r="A22" t="s">
        <v>5841</v>
      </c>
    </row>
    <row r="23" spans="1:1" x14ac:dyDescent="0.25">
      <c r="A23" t="s">
        <v>5842</v>
      </c>
    </row>
    <row r="24" spans="1:1" x14ac:dyDescent="0.25">
      <c r="A24" t="s">
        <v>5843</v>
      </c>
    </row>
    <row r="25" spans="1:1" x14ac:dyDescent="0.25">
      <c r="A25" t="s">
        <v>5844</v>
      </c>
    </row>
    <row r="26" spans="1:1" x14ac:dyDescent="0.25">
      <c r="A26" t="s">
        <v>5845</v>
      </c>
    </row>
    <row r="27" spans="1:1" x14ac:dyDescent="0.25">
      <c r="A27" t="s">
        <v>5846</v>
      </c>
    </row>
    <row r="28" spans="1:1" x14ac:dyDescent="0.25">
      <c r="A28" t="s">
        <v>5847</v>
      </c>
    </row>
    <row r="29" spans="1:1" x14ac:dyDescent="0.25">
      <c r="A29" t="s">
        <v>5848</v>
      </c>
    </row>
    <row r="30" spans="1:1" x14ac:dyDescent="0.25">
      <c r="A30" t="s">
        <v>319</v>
      </c>
    </row>
  </sheetData>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W13"/>
  <sheetViews>
    <sheetView workbookViewId="0"/>
  </sheetViews>
  <sheetFormatPr defaultRowHeight="15" x14ac:dyDescent="0.25"/>
  <cols>
    <col min="1" max="1" width="54.7109375" customWidth="1"/>
    <col min="2" max="22" width="15.7109375" customWidth="1"/>
  </cols>
  <sheetData>
    <row r="1" spans="1:23" x14ac:dyDescent="0.25">
      <c r="A1" s="4" t="s">
        <v>133</v>
      </c>
      <c r="W1" s="1" t="str">
        <f>HYPERLINK("#'INDEX'!A1", "Back to INDEX")</f>
        <v>Back to INDEX</v>
      </c>
    </row>
    <row r="2" spans="1:23" x14ac:dyDescent="0.25">
      <c r="A2" s="3" t="s">
        <v>5849</v>
      </c>
      <c r="B2" s="3" t="s">
        <v>223</v>
      </c>
      <c r="C2" s="3" t="s">
        <v>223</v>
      </c>
      <c r="D2" s="3" t="s">
        <v>223</v>
      </c>
      <c r="E2" s="3" t="s">
        <v>222</v>
      </c>
      <c r="F2" s="3" t="s">
        <v>222</v>
      </c>
      <c r="G2" s="3" t="s">
        <v>222</v>
      </c>
      <c r="H2" s="3" t="s">
        <v>221</v>
      </c>
      <c r="I2" s="3" t="s">
        <v>221</v>
      </c>
      <c r="J2" s="3" t="s">
        <v>221</v>
      </c>
      <c r="K2" s="3" t="s">
        <v>220</v>
      </c>
      <c r="L2" s="3" t="s">
        <v>220</v>
      </c>
      <c r="M2" s="3" t="s">
        <v>220</v>
      </c>
      <c r="N2" s="3" t="s">
        <v>219</v>
      </c>
      <c r="O2" s="3" t="s">
        <v>219</v>
      </c>
      <c r="P2" s="3" t="s">
        <v>219</v>
      </c>
      <c r="Q2" s="3" t="s">
        <v>5850</v>
      </c>
      <c r="R2" s="3" t="s">
        <v>5850</v>
      </c>
      <c r="S2" s="3" t="s">
        <v>5850</v>
      </c>
      <c r="T2" s="3" t="s">
        <v>5851</v>
      </c>
      <c r="U2" s="3" t="s">
        <v>5852</v>
      </c>
      <c r="V2" s="3" t="s">
        <v>215</v>
      </c>
    </row>
    <row r="3" spans="1:23" x14ac:dyDescent="0.25">
      <c r="A3" t="s">
        <v>5853</v>
      </c>
      <c r="B3" s="110" t="s">
        <v>5854</v>
      </c>
      <c r="C3" s="110" t="s">
        <v>5855</v>
      </c>
      <c r="D3" s="110" t="s">
        <v>5856</v>
      </c>
      <c r="E3" s="110" t="s">
        <v>5854</v>
      </c>
      <c r="F3" s="110" t="s">
        <v>5857</v>
      </c>
      <c r="G3" s="110" t="s">
        <v>5858</v>
      </c>
      <c r="H3" s="110" t="s">
        <v>5854</v>
      </c>
      <c r="I3" s="110" t="s">
        <v>5859</v>
      </c>
      <c r="J3" s="110" t="s">
        <v>5860</v>
      </c>
      <c r="K3" s="110" t="s">
        <v>5854</v>
      </c>
      <c r="L3" s="110" t="s">
        <v>5861</v>
      </c>
      <c r="M3" s="110" t="s">
        <v>5862</v>
      </c>
      <c r="N3" s="110" t="s">
        <v>5863</v>
      </c>
      <c r="O3" s="110" t="s">
        <v>5864</v>
      </c>
      <c r="P3" s="110" t="s">
        <v>5865</v>
      </c>
      <c r="Q3" s="110" t="s">
        <v>5863</v>
      </c>
      <c r="R3" s="110" t="s">
        <v>5866</v>
      </c>
      <c r="S3" s="110" t="s">
        <v>5867</v>
      </c>
      <c r="T3" s="110" t="s">
        <v>5863</v>
      </c>
      <c r="U3" s="110" t="s">
        <v>5863</v>
      </c>
      <c r="V3" s="110" t="s">
        <v>5868</v>
      </c>
    </row>
    <row r="4" spans="1:23" x14ac:dyDescent="0.25">
      <c r="A4" t="s">
        <v>5869</v>
      </c>
      <c r="B4" s="110">
        <v>616926</v>
      </c>
      <c r="C4" s="110">
        <v>76545</v>
      </c>
      <c r="D4" s="110">
        <v>693471</v>
      </c>
      <c r="E4" s="110">
        <v>603322</v>
      </c>
      <c r="F4" s="110">
        <v>70822</v>
      </c>
      <c r="G4" s="110">
        <v>674144</v>
      </c>
      <c r="H4" s="110">
        <v>564652</v>
      </c>
      <c r="I4" s="110">
        <v>56501</v>
      </c>
      <c r="J4" s="110">
        <v>621153</v>
      </c>
      <c r="K4" s="110">
        <v>546239</v>
      </c>
      <c r="L4" s="110">
        <v>48750</v>
      </c>
      <c r="M4" s="110">
        <v>594989</v>
      </c>
      <c r="N4" s="110">
        <v>370847</v>
      </c>
      <c r="O4" s="110">
        <v>31092</v>
      </c>
      <c r="P4" s="110">
        <v>401939</v>
      </c>
      <c r="Q4" s="110">
        <v>368698</v>
      </c>
      <c r="R4" s="110">
        <v>22707</v>
      </c>
      <c r="S4" s="110">
        <v>391405</v>
      </c>
      <c r="T4" s="110">
        <v>330772</v>
      </c>
      <c r="U4" s="110">
        <v>344692</v>
      </c>
      <c r="V4" s="110">
        <v>455332</v>
      </c>
    </row>
    <row r="5" spans="1:23" x14ac:dyDescent="0.25">
      <c r="A5" t="s">
        <v>5870</v>
      </c>
      <c r="B5" s="110">
        <v>565829</v>
      </c>
      <c r="C5" s="110">
        <v>70266</v>
      </c>
      <c r="D5" s="110">
        <v>636095</v>
      </c>
      <c r="E5" s="110">
        <v>552886</v>
      </c>
      <c r="F5" s="110">
        <v>64260</v>
      </c>
      <c r="G5" s="110">
        <v>617146</v>
      </c>
      <c r="H5" s="110">
        <v>526951</v>
      </c>
      <c r="I5" s="110">
        <v>51925</v>
      </c>
      <c r="J5" s="110">
        <v>578876</v>
      </c>
      <c r="K5" s="110">
        <v>522831</v>
      </c>
      <c r="L5" s="110">
        <v>46145</v>
      </c>
      <c r="M5" s="110">
        <v>568976</v>
      </c>
      <c r="N5" s="110">
        <v>361422</v>
      </c>
      <c r="O5" s="110">
        <v>29630</v>
      </c>
      <c r="P5" s="110">
        <v>391052</v>
      </c>
      <c r="Q5" s="110">
        <v>363451</v>
      </c>
      <c r="R5" s="110">
        <v>21812</v>
      </c>
      <c r="S5" s="110">
        <v>385263</v>
      </c>
      <c r="T5" s="110">
        <v>328960</v>
      </c>
      <c r="U5" s="110">
        <v>342401</v>
      </c>
      <c r="V5" s="110">
        <v>455332</v>
      </c>
    </row>
    <row r="6" spans="1:23" x14ac:dyDescent="0.25">
      <c r="A6" t="s">
        <v>5871</v>
      </c>
      <c r="B6" s="110" t="s">
        <v>5872</v>
      </c>
      <c r="C6" s="110" t="s">
        <v>5872</v>
      </c>
      <c r="D6" s="110" t="s">
        <v>5872</v>
      </c>
      <c r="E6" s="110" t="s">
        <v>5872</v>
      </c>
      <c r="F6" s="110" t="s">
        <v>5872</v>
      </c>
      <c r="G6" s="110" t="s">
        <v>5872</v>
      </c>
      <c r="H6" s="110" t="s">
        <v>5872</v>
      </c>
      <c r="I6" s="110" t="s">
        <v>5872</v>
      </c>
      <c r="J6" s="110" t="s">
        <v>5872</v>
      </c>
      <c r="K6" s="110" t="s">
        <v>5872</v>
      </c>
      <c r="L6" s="110" t="s">
        <v>5872</v>
      </c>
      <c r="M6" s="110" t="s">
        <v>5872</v>
      </c>
      <c r="N6" s="110" t="s">
        <v>5872</v>
      </c>
      <c r="O6" s="110" t="s">
        <v>5872</v>
      </c>
      <c r="P6" s="110" t="s">
        <v>5872</v>
      </c>
      <c r="Q6" s="110" t="s">
        <v>5872</v>
      </c>
      <c r="R6" s="110" t="s">
        <v>5872</v>
      </c>
      <c r="S6" s="110" t="s">
        <v>5872</v>
      </c>
      <c r="T6" s="110" t="s">
        <v>5872</v>
      </c>
      <c r="U6" s="110" t="s">
        <v>5873</v>
      </c>
      <c r="V6" s="110" t="s">
        <v>5874</v>
      </c>
    </row>
    <row r="7" spans="1:23" x14ac:dyDescent="0.25">
      <c r="A7" t="s">
        <v>5875</v>
      </c>
      <c r="B7" s="110" t="s">
        <v>5876</v>
      </c>
      <c r="C7" s="110" t="s">
        <v>5876</v>
      </c>
      <c r="D7" s="110" t="s">
        <v>5876</v>
      </c>
      <c r="E7" s="110" t="s">
        <v>5876</v>
      </c>
      <c r="F7" s="110" t="s">
        <v>5876</v>
      </c>
      <c r="G7" s="110" t="s">
        <v>5876</v>
      </c>
      <c r="H7" s="110" t="s">
        <v>5876</v>
      </c>
      <c r="I7" s="110" t="s">
        <v>5876</v>
      </c>
      <c r="J7" s="110" t="s">
        <v>5876</v>
      </c>
      <c r="K7" s="110" t="s">
        <v>5876</v>
      </c>
      <c r="L7" s="110" t="s">
        <v>5876</v>
      </c>
      <c r="M7" s="110" t="s">
        <v>5876</v>
      </c>
      <c r="N7" s="110" t="s">
        <v>5876</v>
      </c>
      <c r="O7" s="110" t="s">
        <v>5876</v>
      </c>
      <c r="P7" s="110" t="s">
        <v>5876</v>
      </c>
      <c r="Q7" s="110" t="s">
        <v>5876</v>
      </c>
      <c r="R7" s="110" t="s">
        <v>5876</v>
      </c>
      <c r="S7" s="110" t="s">
        <v>5876</v>
      </c>
      <c r="T7" s="110" t="s">
        <v>5876</v>
      </c>
      <c r="U7" s="110" t="s">
        <v>5876</v>
      </c>
      <c r="V7" s="110" t="s">
        <v>5876</v>
      </c>
    </row>
    <row r="8" spans="1:23" x14ac:dyDescent="0.25">
      <c r="A8" t="s">
        <v>5877</v>
      </c>
      <c r="B8" s="110">
        <v>44</v>
      </c>
      <c r="C8" s="110">
        <v>44.6</v>
      </c>
      <c r="D8" s="110">
        <v>44.1</v>
      </c>
      <c r="E8" s="110">
        <v>42.5</v>
      </c>
      <c r="F8" s="110">
        <v>43.2</v>
      </c>
      <c r="G8" s="110">
        <v>42.6</v>
      </c>
      <c r="H8" s="110">
        <v>48.8</v>
      </c>
      <c r="I8" s="110">
        <v>50.6</v>
      </c>
      <c r="J8" s="110">
        <v>48.9</v>
      </c>
      <c r="K8" s="110">
        <v>36.200000000000003</v>
      </c>
      <c r="L8" s="110">
        <v>36.9</v>
      </c>
      <c r="M8" s="110">
        <v>36.200000000000003</v>
      </c>
      <c r="N8" s="110">
        <v>45.6</v>
      </c>
      <c r="O8" s="110">
        <v>46.2</v>
      </c>
      <c r="P8" s="110">
        <v>45.6</v>
      </c>
      <c r="Q8" s="110">
        <v>37.6</v>
      </c>
      <c r="R8" s="110">
        <v>39.200000000000003</v>
      </c>
      <c r="S8" s="110">
        <v>37.700000000000003</v>
      </c>
      <c r="T8" s="110">
        <v>30.1</v>
      </c>
      <c r="U8" s="110">
        <v>29.3</v>
      </c>
      <c r="V8" s="110">
        <v>21.1</v>
      </c>
    </row>
    <row r="9" spans="1:23" x14ac:dyDescent="0.25">
      <c r="A9" t="s">
        <v>5878</v>
      </c>
      <c r="B9" s="110">
        <v>248990</v>
      </c>
      <c r="C9" s="110">
        <v>31311</v>
      </c>
      <c r="D9" s="110">
        <v>280301</v>
      </c>
      <c r="E9" s="110">
        <v>235090</v>
      </c>
      <c r="F9" s="110">
        <v>27777</v>
      </c>
      <c r="G9" s="110">
        <v>262867</v>
      </c>
      <c r="H9" s="110"/>
      <c r="I9" s="110"/>
      <c r="J9" s="110"/>
      <c r="K9" s="110"/>
      <c r="L9" s="110"/>
      <c r="M9" s="110"/>
      <c r="N9" s="110"/>
      <c r="O9" s="110"/>
      <c r="P9" s="110"/>
      <c r="Q9" s="110"/>
      <c r="R9" s="110"/>
      <c r="S9" s="110"/>
      <c r="T9" s="110"/>
      <c r="U9" s="110"/>
      <c r="V9" s="110" t="s">
        <v>282</v>
      </c>
    </row>
    <row r="10" spans="1:23" x14ac:dyDescent="0.25">
      <c r="A10" t="s">
        <v>5879</v>
      </c>
      <c r="B10" s="110">
        <v>249146</v>
      </c>
      <c r="C10" s="110">
        <v>31349</v>
      </c>
      <c r="D10" s="110">
        <v>280495</v>
      </c>
      <c r="E10" s="110">
        <v>235243</v>
      </c>
      <c r="F10" s="110">
        <v>27894</v>
      </c>
      <c r="G10" s="110">
        <v>263137</v>
      </c>
      <c r="H10" s="110">
        <v>256990</v>
      </c>
      <c r="I10" s="110">
        <v>26270</v>
      </c>
      <c r="J10" s="110">
        <v>283260</v>
      </c>
      <c r="K10" s="110">
        <v>189082</v>
      </c>
      <c r="L10" s="110">
        <v>17039</v>
      </c>
      <c r="M10" s="110">
        <v>206121</v>
      </c>
      <c r="N10" s="110">
        <v>164764</v>
      </c>
      <c r="O10" s="110">
        <v>13695</v>
      </c>
      <c r="P10" s="110">
        <v>178459</v>
      </c>
      <c r="Q10" s="110">
        <v>136830</v>
      </c>
      <c r="R10" s="110">
        <v>8552</v>
      </c>
      <c r="S10" s="110">
        <v>145382</v>
      </c>
      <c r="T10" s="110">
        <v>99135</v>
      </c>
      <c r="U10" s="110">
        <v>100225</v>
      </c>
      <c r="V10" s="110">
        <v>96102</v>
      </c>
    </row>
    <row r="11" spans="1:23" x14ac:dyDescent="0.25">
      <c r="A11" t="s">
        <v>5880</v>
      </c>
      <c r="B11" s="110">
        <v>264013</v>
      </c>
      <c r="C11" s="110">
        <v>31460</v>
      </c>
      <c r="D11" s="110">
        <v>295473</v>
      </c>
      <c r="E11" s="110">
        <v>249842</v>
      </c>
      <c r="F11" s="110">
        <v>28026</v>
      </c>
      <c r="G11" s="110">
        <v>277868</v>
      </c>
      <c r="H11" s="110">
        <v>272061</v>
      </c>
      <c r="I11" s="110">
        <v>26421</v>
      </c>
      <c r="J11" s="110">
        <v>298482</v>
      </c>
      <c r="K11" s="110">
        <v>201405</v>
      </c>
      <c r="L11" s="110">
        <v>17164</v>
      </c>
      <c r="M11" s="110">
        <v>218569</v>
      </c>
      <c r="N11" s="110">
        <v>178941</v>
      </c>
      <c r="O11" s="110">
        <v>13796</v>
      </c>
      <c r="P11" s="110">
        <v>192737</v>
      </c>
      <c r="Q11" s="110">
        <v>148574</v>
      </c>
      <c r="R11" s="110">
        <v>8621</v>
      </c>
      <c r="S11" s="110">
        <v>157195</v>
      </c>
      <c r="T11" s="110">
        <v>107435</v>
      </c>
      <c r="U11" s="110">
        <v>108042</v>
      </c>
      <c r="V11" s="110" t="s">
        <v>282</v>
      </c>
    </row>
    <row r="12" spans="1:23" x14ac:dyDescent="0.25">
      <c r="A12" t="s">
        <v>5881</v>
      </c>
      <c r="B12" s="110" t="s">
        <v>5882</v>
      </c>
      <c r="C12" s="110" t="s">
        <v>5882</v>
      </c>
      <c r="D12" s="110" t="s">
        <v>5882</v>
      </c>
      <c r="E12" s="110" t="s">
        <v>5882</v>
      </c>
      <c r="F12" s="110" t="s">
        <v>5882</v>
      </c>
      <c r="G12" s="110" t="s">
        <v>5882</v>
      </c>
      <c r="H12" s="110" t="s">
        <v>5882</v>
      </c>
      <c r="I12" s="110" t="s">
        <v>5882</v>
      </c>
      <c r="J12" s="110" t="s">
        <v>5882</v>
      </c>
      <c r="K12" s="110" t="s">
        <v>5882</v>
      </c>
      <c r="L12" s="110" t="s">
        <v>5882</v>
      </c>
      <c r="M12" s="110" t="s">
        <v>5882</v>
      </c>
      <c r="N12" s="110" t="s">
        <v>5882</v>
      </c>
      <c r="O12" s="110" t="s">
        <v>5882</v>
      </c>
      <c r="P12" s="110" t="s">
        <v>5882</v>
      </c>
      <c r="Q12" s="110" t="s">
        <v>5882</v>
      </c>
      <c r="R12" s="110" t="s">
        <v>5882</v>
      </c>
      <c r="S12" s="110" t="s">
        <v>5882</v>
      </c>
      <c r="T12" s="110" t="s">
        <v>5882</v>
      </c>
      <c r="U12" s="110" t="s">
        <v>5882</v>
      </c>
      <c r="V12" s="110" t="s">
        <v>5883</v>
      </c>
    </row>
    <row r="13" spans="1:23" x14ac:dyDescent="0.25">
      <c r="B13" s="110"/>
      <c r="C13" s="110"/>
      <c r="D13" s="110"/>
      <c r="E13" s="110"/>
      <c r="F13" s="110"/>
      <c r="G13" s="110"/>
      <c r="H13" s="110"/>
      <c r="I13" s="110"/>
      <c r="J13" s="110"/>
      <c r="K13" s="110"/>
      <c r="L13" s="110"/>
      <c r="M13" s="110"/>
      <c r="N13" s="110"/>
      <c r="O13" s="110"/>
      <c r="P13" s="110"/>
      <c r="Q13" s="110"/>
      <c r="R13" s="110"/>
      <c r="S13" s="110"/>
      <c r="T13" s="110"/>
      <c r="U13" s="110"/>
      <c r="V13" s="110"/>
    </row>
  </sheetData>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I45"/>
  <sheetViews>
    <sheetView workbookViewId="0"/>
  </sheetViews>
  <sheetFormatPr defaultRowHeight="15" x14ac:dyDescent="0.25"/>
  <cols>
    <col min="1" max="1" width="54.7109375" customWidth="1"/>
    <col min="2" max="8" width="25.7109375" customWidth="1"/>
  </cols>
  <sheetData>
    <row r="1" spans="1:9" x14ac:dyDescent="0.25">
      <c r="A1" s="4" t="s">
        <v>135</v>
      </c>
      <c r="I1" s="1" t="str">
        <f>HYPERLINK("#'INDEX'!A1", "Back to INDEX")</f>
        <v>Back to INDEX</v>
      </c>
    </row>
    <row r="2" spans="1:9" x14ac:dyDescent="0.25">
      <c r="A2" s="3" t="s">
        <v>1247</v>
      </c>
      <c r="B2" s="3" t="s">
        <v>5851</v>
      </c>
      <c r="C2" s="3" t="s">
        <v>5850</v>
      </c>
      <c r="D2" s="3" t="s">
        <v>219</v>
      </c>
      <c r="E2" s="3" t="s">
        <v>220</v>
      </c>
      <c r="F2" s="3" t="s">
        <v>221</v>
      </c>
      <c r="G2" s="3" t="s">
        <v>222</v>
      </c>
      <c r="H2" s="3" t="s">
        <v>223</v>
      </c>
    </row>
    <row r="3" spans="1:9" x14ac:dyDescent="0.25">
      <c r="A3" t="s">
        <v>385</v>
      </c>
      <c r="B3" s="111">
        <v>20.9</v>
      </c>
      <c r="C3" s="111">
        <v>46.1</v>
      </c>
      <c r="D3" s="111">
        <v>44</v>
      </c>
      <c r="E3" s="111">
        <v>47.3</v>
      </c>
      <c r="F3" s="111">
        <v>51.2</v>
      </c>
      <c r="G3" s="111">
        <v>43.9</v>
      </c>
      <c r="H3" s="111">
        <v>45.9</v>
      </c>
    </row>
    <row r="4" spans="1:9" x14ac:dyDescent="0.25">
      <c r="A4" t="s">
        <v>393</v>
      </c>
      <c r="B4" s="111">
        <v>42.8</v>
      </c>
      <c r="C4" s="111">
        <v>46.9</v>
      </c>
      <c r="D4" s="111">
        <v>54.5</v>
      </c>
      <c r="E4" s="111">
        <v>37.799999999999997</v>
      </c>
      <c r="F4" s="111">
        <v>61</v>
      </c>
      <c r="G4" s="111">
        <v>47.6</v>
      </c>
      <c r="H4" s="111">
        <v>41.6</v>
      </c>
    </row>
    <row r="5" spans="1:9" x14ac:dyDescent="0.25">
      <c r="A5" t="s">
        <v>400</v>
      </c>
      <c r="B5" s="111">
        <v>38.6</v>
      </c>
      <c r="C5" s="111">
        <v>47.7</v>
      </c>
      <c r="D5" s="111">
        <v>55.9</v>
      </c>
      <c r="E5" s="111">
        <v>33.9</v>
      </c>
      <c r="F5" s="111">
        <v>52.8</v>
      </c>
      <c r="G5" s="111">
        <v>44.9</v>
      </c>
      <c r="H5" s="111">
        <v>49.3</v>
      </c>
    </row>
    <row r="6" spans="1:9" x14ac:dyDescent="0.25">
      <c r="A6" t="s">
        <v>408</v>
      </c>
      <c r="B6" s="111">
        <v>37.299999999999997</v>
      </c>
      <c r="C6" s="111">
        <v>45.2</v>
      </c>
      <c r="D6" s="111">
        <v>51.7</v>
      </c>
      <c r="E6" s="111">
        <v>46</v>
      </c>
      <c r="F6" s="111">
        <v>51.7</v>
      </c>
      <c r="G6" s="111">
        <v>46.8</v>
      </c>
      <c r="H6" s="111">
        <v>43.2</v>
      </c>
    </row>
    <row r="7" spans="1:9" x14ac:dyDescent="0.25">
      <c r="A7" t="s">
        <v>416</v>
      </c>
      <c r="B7" s="111">
        <v>35.4</v>
      </c>
      <c r="C7" s="111">
        <v>39.4</v>
      </c>
      <c r="D7" s="111">
        <v>49.1</v>
      </c>
      <c r="E7" s="111">
        <v>36.1</v>
      </c>
      <c r="F7" s="111">
        <v>50</v>
      </c>
      <c r="G7" s="111">
        <v>40.6</v>
      </c>
      <c r="H7" s="111">
        <v>39.799999999999997</v>
      </c>
    </row>
    <row r="8" spans="1:9" x14ac:dyDescent="0.25">
      <c r="A8" t="s">
        <v>424</v>
      </c>
      <c r="B8" s="111">
        <v>28.1</v>
      </c>
      <c r="C8" s="111">
        <v>31.4</v>
      </c>
      <c r="D8" s="111">
        <v>42.1</v>
      </c>
      <c r="E8" s="111">
        <v>34.700000000000003</v>
      </c>
      <c r="F8" s="111">
        <v>47.5</v>
      </c>
      <c r="G8" s="111">
        <v>40.299999999999997</v>
      </c>
      <c r="H8" s="111">
        <v>43.1</v>
      </c>
    </row>
    <row r="9" spans="1:9" x14ac:dyDescent="0.25">
      <c r="A9" t="s">
        <v>432</v>
      </c>
      <c r="B9" s="111">
        <v>30.1</v>
      </c>
      <c r="C9" s="111">
        <v>31.2</v>
      </c>
      <c r="D9" s="111">
        <v>45</v>
      </c>
      <c r="E9" s="111">
        <v>40.5</v>
      </c>
      <c r="F9" s="111">
        <v>55</v>
      </c>
      <c r="G9" s="111">
        <v>45.2</v>
      </c>
      <c r="H9" s="111">
        <v>49.7</v>
      </c>
    </row>
    <row r="10" spans="1:9" x14ac:dyDescent="0.25">
      <c r="A10" t="s">
        <v>440</v>
      </c>
      <c r="B10" s="111">
        <v>33.4</v>
      </c>
      <c r="C10" s="111">
        <v>39.799999999999997</v>
      </c>
      <c r="D10" s="111">
        <v>45.2</v>
      </c>
      <c r="E10" s="111">
        <v>37.5</v>
      </c>
      <c r="F10" s="111">
        <v>54.7</v>
      </c>
      <c r="G10" s="111">
        <v>46.4</v>
      </c>
      <c r="H10" s="111">
        <v>48</v>
      </c>
    </row>
    <row r="11" spans="1:9" x14ac:dyDescent="0.25">
      <c r="A11" t="s">
        <v>447</v>
      </c>
      <c r="B11" s="111">
        <v>29.3</v>
      </c>
      <c r="C11" s="111">
        <v>36.4</v>
      </c>
      <c r="D11" s="111">
        <v>42.2</v>
      </c>
      <c r="E11" s="111">
        <v>38.299999999999997</v>
      </c>
      <c r="F11" s="111">
        <v>54.7</v>
      </c>
      <c r="G11" s="111">
        <v>45.5</v>
      </c>
      <c r="H11" s="111">
        <v>45.8</v>
      </c>
    </row>
    <row r="12" spans="1:9" x14ac:dyDescent="0.25">
      <c r="A12" t="s">
        <v>455</v>
      </c>
      <c r="B12" s="111">
        <v>32.9</v>
      </c>
      <c r="C12" s="111">
        <v>40.299999999999997</v>
      </c>
      <c r="D12" s="111">
        <v>49.4</v>
      </c>
      <c r="E12" s="111">
        <v>39.299999999999997</v>
      </c>
      <c r="F12" s="111">
        <v>50.2</v>
      </c>
      <c r="G12" s="111">
        <v>44.1</v>
      </c>
      <c r="H12" s="111">
        <v>46.5</v>
      </c>
    </row>
    <row r="13" spans="1:9" x14ac:dyDescent="0.25">
      <c r="A13" t="s">
        <v>463</v>
      </c>
      <c r="B13" s="111">
        <v>26.8</v>
      </c>
      <c r="C13" s="111">
        <v>38.1</v>
      </c>
      <c r="D13" s="111">
        <v>46.9</v>
      </c>
      <c r="E13" s="111">
        <v>37.1</v>
      </c>
      <c r="F13" s="111">
        <v>44.8</v>
      </c>
      <c r="G13" s="111">
        <v>34</v>
      </c>
      <c r="H13" s="111">
        <v>40.4</v>
      </c>
    </row>
    <row r="14" spans="1:9" x14ac:dyDescent="0.25">
      <c r="A14" t="s">
        <v>471</v>
      </c>
      <c r="B14" s="111">
        <v>36.5</v>
      </c>
      <c r="C14" s="111">
        <v>41.2</v>
      </c>
      <c r="D14" s="111">
        <v>48.8</v>
      </c>
      <c r="E14" s="111">
        <v>32.1</v>
      </c>
      <c r="F14" s="111">
        <v>49.6</v>
      </c>
      <c r="G14" s="111">
        <v>46.7</v>
      </c>
      <c r="H14" s="111">
        <v>48.8</v>
      </c>
    </row>
    <row r="15" spans="1:9" x14ac:dyDescent="0.25">
      <c r="A15" t="s">
        <v>478</v>
      </c>
      <c r="B15" s="111">
        <v>26.7</v>
      </c>
      <c r="C15" s="111">
        <v>40.200000000000003</v>
      </c>
      <c r="D15" s="111">
        <v>44.6</v>
      </c>
      <c r="E15" s="111">
        <v>38</v>
      </c>
      <c r="F15" s="111">
        <v>51.8</v>
      </c>
      <c r="G15" s="111">
        <v>41.7</v>
      </c>
      <c r="H15" s="111">
        <v>43.5</v>
      </c>
    </row>
    <row r="16" spans="1:9" x14ac:dyDescent="0.25">
      <c r="A16" t="s">
        <v>486</v>
      </c>
      <c r="B16" s="111">
        <v>29.5</v>
      </c>
      <c r="C16" s="111">
        <v>38.4</v>
      </c>
      <c r="D16" s="111">
        <v>39.4</v>
      </c>
      <c r="E16" s="111">
        <v>38.4</v>
      </c>
      <c r="F16" s="111">
        <v>52.7</v>
      </c>
      <c r="G16" s="111">
        <v>47.4</v>
      </c>
      <c r="H16" s="111">
        <v>48.2</v>
      </c>
    </row>
    <row r="17" spans="1:8" x14ac:dyDescent="0.25">
      <c r="A17" t="s">
        <v>494</v>
      </c>
      <c r="B17" s="111">
        <v>36.9</v>
      </c>
      <c r="C17" s="111">
        <v>44.7</v>
      </c>
      <c r="D17" s="111">
        <v>53.3</v>
      </c>
      <c r="E17" s="111">
        <v>45.1</v>
      </c>
      <c r="F17" s="111">
        <v>53.6</v>
      </c>
      <c r="G17" s="111">
        <v>46.4</v>
      </c>
      <c r="H17" s="111">
        <v>45.2</v>
      </c>
    </row>
    <row r="18" spans="1:8" x14ac:dyDescent="0.25">
      <c r="A18" t="s">
        <v>501</v>
      </c>
      <c r="B18" s="111">
        <v>35.6</v>
      </c>
      <c r="C18" s="111">
        <v>45.6</v>
      </c>
      <c r="D18" s="111">
        <v>47.6</v>
      </c>
      <c r="E18" s="111">
        <v>37.1</v>
      </c>
      <c r="F18" s="111">
        <v>47.2</v>
      </c>
      <c r="G18" s="111">
        <v>38.700000000000003</v>
      </c>
      <c r="H18" s="111">
        <v>42.4</v>
      </c>
    </row>
    <row r="19" spans="1:8" x14ac:dyDescent="0.25">
      <c r="A19" t="s">
        <v>509</v>
      </c>
      <c r="B19" s="111">
        <v>25</v>
      </c>
      <c r="C19" s="111">
        <v>37</v>
      </c>
      <c r="D19" s="111">
        <v>41.4</v>
      </c>
      <c r="E19" s="111">
        <v>27.4</v>
      </c>
      <c r="F19" s="111">
        <v>41.3</v>
      </c>
      <c r="G19" s="111">
        <v>33</v>
      </c>
      <c r="H19" s="111">
        <v>48.3</v>
      </c>
    </row>
    <row r="20" spans="1:8" x14ac:dyDescent="0.25">
      <c r="A20" t="s">
        <v>517</v>
      </c>
      <c r="B20" s="111">
        <v>25</v>
      </c>
      <c r="C20" s="111">
        <v>30.3</v>
      </c>
      <c r="D20" s="111">
        <v>46.2</v>
      </c>
      <c r="E20" s="111">
        <v>29.9</v>
      </c>
      <c r="F20" s="111">
        <v>48.1</v>
      </c>
      <c r="G20" s="111">
        <v>35.700000000000003</v>
      </c>
      <c r="H20" s="111">
        <v>39.6</v>
      </c>
    </row>
    <row r="21" spans="1:8" x14ac:dyDescent="0.25">
      <c r="A21" t="s">
        <v>525</v>
      </c>
      <c r="B21" s="111">
        <v>32.4</v>
      </c>
      <c r="C21" s="111">
        <v>36.799999999999997</v>
      </c>
      <c r="D21" s="111">
        <v>44.5</v>
      </c>
      <c r="E21" s="111">
        <v>27.6</v>
      </c>
      <c r="F21" s="111">
        <v>33.700000000000003</v>
      </c>
      <c r="G21" s="111">
        <v>44.6</v>
      </c>
      <c r="H21" s="111">
        <v>47</v>
      </c>
    </row>
    <row r="22" spans="1:8" x14ac:dyDescent="0.25">
      <c r="A22" t="s">
        <v>533</v>
      </c>
      <c r="B22" s="111">
        <v>22.6</v>
      </c>
      <c r="C22" s="111">
        <v>34.299999999999997</v>
      </c>
      <c r="D22" s="111">
        <v>44.8</v>
      </c>
      <c r="E22" s="111">
        <v>35.1</v>
      </c>
      <c r="F22" s="111">
        <v>53.7</v>
      </c>
      <c r="G22" s="111">
        <v>44.6</v>
      </c>
      <c r="H22" s="111">
        <v>50.9</v>
      </c>
    </row>
    <row r="23" spans="1:8" x14ac:dyDescent="0.25">
      <c r="A23" t="s">
        <v>540</v>
      </c>
      <c r="B23" s="111">
        <v>33.5</v>
      </c>
      <c r="C23" s="111">
        <v>38.799999999999997</v>
      </c>
      <c r="D23" s="111">
        <v>46.2</v>
      </c>
      <c r="E23" s="111">
        <v>36.700000000000003</v>
      </c>
      <c r="F23" s="111">
        <v>41.7</v>
      </c>
      <c r="G23" s="111">
        <v>34.700000000000003</v>
      </c>
      <c r="H23" s="111">
        <v>41.4</v>
      </c>
    </row>
    <row r="24" spans="1:8" x14ac:dyDescent="0.25">
      <c r="A24" t="s">
        <v>547</v>
      </c>
      <c r="B24" s="111">
        <v>38.4</v>
      </c>
      <c r="C24" s="111">
        <v>46.1</v>
      </c>
      <c r="D24" s="111">
        <v>56.3</v>
      </c>
      <c r="E24" s="111">
        <v>45.8</v>
      </c>
      <c r="F24" s="111">
        <v>59.8</v>
      </c>
      <c r="G24" s="111">
        <v>53.1</v>
      </c>
      <c r="H24" s="111">
        <v>50.3</v>
      </c>
    </row>
    <row r="25" spans="1:8" x14ac:dyDescent="0.25">
      <c r="A25" t="s">
        <v>554</v>
      </c>
      <c r="B25" s="111">
        <v>29.6</v>
      </c>
      <c r="C25" s="111">
        <v>43.4</v>
      </c>
      <c r="D25" s="111">
        <v>52.3</v>
      </c>
      <c r="E25" s="111">
        <v>46.3</v>
      </c>
      <c r="F25" s="111">
        <v>57.5</v>
      </c>
      <c r="G25" s="111">
        <v>48.7</v>
      </c>
      <c r="H25" s="111">
        <v>51.7</v>
      </c>
    </row>
    <row r="26" spans="1:8" x14ac:dyDescent="0.25">
      <c r="A26" t="s">
        <v>561</v>
      </c>
      <c r="B26" s="111">
        <v>27.1</v>
      </c>
      <c r="C26" s="111">
        <v>39.799999999999997</v>
      </c>
      <c r="D26" s="111">
        <v>52.7</v>
      </c>
      <c r="E26" s="111">
        <v>44.2</v>
      </c>
      <c r="F26" s="111">
        <v>44.9</v>
      </c>
      <c r="G26" s="111">
        <v>47.4</v>
      </c>
      <c r="H26" s="111">
        <v>47.3</v>
      </c>
    </row>
    <row r="27" spans="1:8" x14ac:dyDescent="0.25">
      <c r="A27" t="s">
        <v>568</v>
      </c>
      <c r="B27" s="111">
        <v>38.6</v>
      </c>
      <c r="C27" s="111">
        <v>42.9</v>
      </c>
      <c r="D27" s="111">
        <v>52.4</v>
      </c>
      <c r="E27" s="111">
        <v>43.6</v>
      </c>
      <c r="F27" s="111">
        <v>50.2</v>
      </c>
      <c r="G27" s="111">
        <v>43.1</v>
      </c>
      <c r="H27" s="111">
        <v>39.4</v>
      </c>
    </row>
    <row r="28" spans="1:8" x14ac:dyDescent="0.25">
      <c r="A28" t="s">
        <v>575</v>
      </c>
      <c r="B28" s="111">
        <v>30.8</v>
      </c>
      <c r="C28" s="111">
        <v>37.799999999999997</v>
      </c>
      <c r="D28" s="111">
        <v>44.4</v>
      </c>
      <c r="E28" s="111">
        <v>26.3</v>
      </c>
      <c r="F28" s="111">
        <v>45.9</v>
      </c>
      <c r="G28" s="111">
        <v>38.6</v>
      </c>
      <c r="H28" s="111">
        <v>42.5</v>
      </c>
    </row>
    <row r="29" spans="1:8" x14ac:dyDescent="0.25">
      <c r="A29" t="s">
        <v>583</v>
      </c>
      <c r="B29" s="111">
        <v>29.6</v>
      </c>
      <c r="C29" s="111">
        <v>36.200000000000003</v>
      </c>
      <c r="D29" s="111">
        <v>45.5</v>
      </c>
      <c r="E29" s="111">
        <v>23.8</v>
      </c>
      <c r="F29" s="111">
        <v>38.9</v>
      </c>
      <c r="G29" s="111">
        <v>29.8</v>
      </c>
      <c r="H29" s="111">
        <v>33.1</v>
      </c>
    </row>
    <row r="30" spans="1:8" x14ac:dyDescent="0.25">
      <c r="A30" t="s">
        <v>591</v>
      </c>
      <c r="B30" s="111">
        <v>30.8</v>
      </c>
      <c r="C30" s="111">
        <v>37.4</v>
      </c>
      <c r="D30" s="111">
        <v>48.1</v>
      </c>
      <c r="E30" s="111">
        <v>28.4</v>
      </c>
      <c r="F30" s="111">
        <v>37.299999999999997</v>
      </c>
      <c r="G30" s="111">
        <v>33.200000000000003</v>
      </c>
      <c r="H30" s="111">
        <v>32.5</v>
      </c>
    </row>
    <row r="31" spans="1:8" x14ac:dyDescent="0.25">
      <c r="A31" t="s">
        <v>599</v>
      </c>
      <c r="B31" s="111" t="s">
        <v>282</v>
      </c>
      <c r="C31" s="111" t="s">
        <v>282</v>
      </c>
      <c r="D31" s="111">
        <v>39.6</v>
      </c>
      <c r="E31" s="111">
        <v>25.8</v>
      </c>
      <c r="F31" s="111">
        <v>50.2</v>
      </c>
      <c r="G31" s="111">
        <v>45.9</v>
      </c>
      <c r="H31" s="111">
        <v>50.7</v>
      </c>
    </row>
    <row r="32" spans="1:8" x14ac:dyDescent="0.25">
      <c r="A32" t="s">
        <v>607</v>
      </c>
      <c r="B32" s="111">
        <v>27.8</v>
      </c>
      <c r="C32" s="111">
        <v>36.4</v>
      </c>
      <c r="D32" s="111">
        <v>44.6</v>
      </c>
      <c r="E32" s="111">
        <v>36.4</v>
      </c>
      <c r="F32" s="111">
        <v>50.9</v>
      </c>
      <c r="G32" s="111">
        <v>45.8</v>
      </c>
      <c r="H32" s="111">
        <v>44.6</v>
      </c>
    </row>
    <row r="33" spans="1:8" x14ac:dyDescent="0.25">
      <c r="A33" t="s">
        <v>615</v>
      </c>
      <c r="B33" s="111">
        <v>50.4</v>
      </c>
      <c r="C33" s="111">
        <v>55.2</v>
      </c>
      <c r="D33" s="111">
        <v>60.8</v>
      </c>
      <c r="E33" s="111">
        <v>51.2</v>
      </c>
      <c r="F33" s="111">
        <v>65.400000000000006</v>
      </c>
      <c r="G33" s="111">
        <v>57.7</v>
      </c>
      <c r="H33" s="111">
        <v>59.8</v>
      </c>
    </row>
    <row r="34" spans="1:8" x14ac:dyDescent="0.25">
      <c r="A34" t="s">
        <v>623</v>
      </c>
      <c r="B34" s="111">
        <v>37</v>
      </c>
      <c r="C34" s="111">
        <v>41.2</v>
      </c>
      <c r="D34" s="111">
        <v>46</v>
      </c>
      <c r="E34" s="111">
        <v>39.700000000000003</v>
      </c>
      <c r="F34" s="111">
        <v>54.8</v>
      </c>
      <c r="G34" s="111">
        <v>50.2</v>
      </c>
      <c r="H34" s="111">
        <v>51.1</v>
      </c>
    </row>
    <row r="35" spans="1:8" x14ac:dyDescent="0.25">
      <c r="A35" t="s">
        <v>631</v>
      </c>
      <c r="B35" s="111">
        <v>27.7</v>
      </c>
      <c r="C35" s="111">
        <v>37.5</v>
      </c>
      <c r="D35" s="111">
        <v>42.4</v>
      </c>
      <c r="E35" s="111">
        <v>40.4</v>
      </c>
      <c r="F35" s="111">
        <v>47.7</v>
      </c>
      <c r="G35" s="111">
        <v>46.6</v>
      </c>
      <c r="H35" s="111">
        <v>42</v>
      </c>
    </row>
    <row r="36" spans="1:8" x14ac:dyDescent="0.25">
      <c r="A36" t="s">
        <v>638</v>
      </c>
      <c r="B36" s="111">
        <v>30.3</v>
      </c>
      <c r="C36" s="111">
        <v>37.799999999999997</v>
      </c>
      <c r="D36" s="111">
        <v>40.200000000000003</v>
      </c>
      <c r="E36" s="111">
        <v>33.299999999999997</v>
      </c>
      <c r="F36" s="111">
        <v>45.8</v>
      </c>
      <c r="G36" s="111">
        <v>45.4</v>
      </c>
      <c r="H36" s="111">
        <v>36.1</v>
      </c>
    </row>
    <row r="37" spans="1:8" x14ac:dyDescent="0.25">
      <c r="A37" t="s">
        <v>646</v>
      </c>
      <c r="B37" s="111">
        <v>35</v>
      </c>
      <c r="C37" s="111">
        <v>44.3</v>
      </c>
      <c r="D37" s="111">
        <v>53</v>
      </c>
      <c r="E37" s="111">
        <v>42.1</v>
      </c>
      <c r="F37" s="111">
        <v>49.6</v>
      </c>
      <c r="G37" s="111">
        <v>53.1</v>
      </c>
      <c r="H37" s="111">
        <v>55.9</v>
      </c>
    </row>
    <row r="38" spans="1:8" x14ac:dyDescent="0.25">
      <c r="A38" t="s">
        <v>654</v>
      </c>
      <c r="B38" s="111">
        <v>35.700000000000003</v>
      </c>
      <c r="C38" s="111">
        <v>38.799999999999997</v>
      </c>
      <c r="D38" s="111">
        <v>44.8</v>
      </c>
      <c r="E38" s="111">
        <v>44.2</v>
      </c>
      <c r="F38" s="111">
        <v>57.6</v>
      </c>
      <c r="G38" s="111">
        <v>50.6</v>
      </c>
      <c r="H38" s="111">
        <v>46.3</v>
      </c>
    </row>
    <row r="39" spans="1:8" x14ac:dyDescent="0.25">
      <c r="A39" t="s">
        <v>662</v>
      </c>
      <c r="B39" s="111">
        <v>25.7</v>
      </c>
      <c r="C39" s="111">
        <v>31</v>
      </c>
      <c r="D39" s="111">
        <v>40.5</v>
      </c>
      <c r="E39" s="111">
        <v>23.6</v>
      </c>
      <c r="F39" s="111">
        <v>42.9</v>
      </c>
      <c r="G39" s="111">
        <v>43.8</v>
      </c>
      <c r="H39" s="111">
        <v>35.6</v>
      </c>
    </row>
    <row r="40" spans="1:8" x14ac:dyDescent="0.25">
      <c r="A40" t="s">
        <v>670</v>
      </c>
      <c r="B40" s="111">
        <v>37.299999999999997</v>
      </c>
      <c r="C40" s="111">
        <v>48.1</v>
      </c>
      <c r="D40" s="111">
        <v>53.5</v>
      </c>
      <c r="E40" s="111">
        <v>46.6</v>
      </c>
      <c r="F40" s="111">
        <v>56.6</v>
      </c>
      <c r="G40" s="111">
        <v>52.8</v>
      </c>
      <c r="H40" s="111">
        <v>52.7</v>
      </c>
    </row>
    <row r="41" spans="1:8" x14ac:dyDescent="0.25">
      <c r="A41" t="s">
        <v>676</v>
      </c>
      <c r="B41" s="111">
        <v>29.3</v>
      </c>
      <c r="C41" s="111">
        <v>36.6</v>
      </c>
      <c r="D41" s="111">
        <v>42.5</v>
      </c>
      <c r="E41" s="111">
        <v>26.6</v>
      </c>
      <c r="F41" s="111">
        <v>47.4</v>
      </c>
      <c r="G41" s="111">
        <v>49</v>
      </c>
      <c r="H41" s="111">
        <v>50.6</v>
      </c>
    </row>
    <row r="42" spans="1:8" x14ac:dyDescent="0.25">
      <c r="A42" t="s">
        <v>683</v>
      </c>
      <c r="B42" s="111">
        <v>26.8</v>
      </c>
      <c r="C42" s="111">
        <v>27</v>
      </c>
      <c r="D42" s="111">
        <v>35.1</v>
      </c>
      <c r="E42" s="111">
        <v>32</v>
      </c>
      <c r="F42" s="111">
        <v>45.9</v>
      </c>
      <c r="G42" s="111">
        <v>41.9</v>
      </c>
      <c r="H42" s="111">
        <v>43.8</v>
      </c>
    </row>
    <row r="43" spans="1:8" x14ac:dyDescent="0.25">
      <c r="A43" t="s">
        <v>691</v>
      </c>
      <c r="B43" s="111">
        <v>24.2</v>
      </c>
      <c r="C43" s="111">
        <v>29.1</v>
      </c>
      <c r="D43" s="111">
        <v>42.2</v>
      </c>
      <c r="E43" s="111">
        <v>31.1</v>
      </c>
      <c r="F43" s="111">
        <v>39.4</v>
      </c>
      <c r="G43" s="111">
        <v>42.4</v>
      </c>
      <c r="H43" s="111">
        <v>34.9</v>
      </c>
    </row>
    <row r="44" spans="1:8" x14ac:dyDescent="0.25">
      <c r="A44" s="4" t="s">
        <v>235</v>
      </c>
      <c r="B44" s="4">
        <v>30.1</v>
      </c>
      <c r="C44" s="4">
        <v>37.6</v>
      </c>
      <c r="D44" s="4">
        <v>45.6</v>
      </c>
      <c r="E44" s="4">
        <v>36.200000000000003</v>
      </c>
      <c r="F44" s="4">
        <v>48.8</v>
      </c>
      <c r="G44" s="4">
        <v>42.5</v>
      </c>
      <c r="H44" s="4">
        <v>44</v>
      </c>
    </row>
    <row r="45" spans="1:8" x14ac:dyDescent="0.25">
      <c r="B45" s="111"/>
      <c r="C45" s="111"/>
      <c r="D45" s="111"/>
      <c r="E45" s="111"/>
      <c r="F45" s="111"/>
      <c r="G45" s="111"/>
      <c r="H45" s="111"/>
    </row>
  </sheetData>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I96"/>
  <sheetViews>
    <sheetView workbookViewId="0"/>
  </sheetViews>
  <sheetFormatPr defaultRowHeight="15" x14ac:dyDescent="0.25"/>
  <cols>
    <col min="1" max="1" width="54.7109375" customWidth="1"/>
    <col min="2" max="8" width="25.7109375" customWidth="1"/>
  </cols>
  <sheetData>
    <row r="1" spans="1:9" x14ac:dyDescent="0.25">
      <c r="A1" s="4" t="s">
        <v>136</v>
      </c>
      <c r="I1" s="1" t="str">
        <f>HYPERLINK("#'INDEX'!A1", "Back to INDEX")</f>
        <v>Back to INDEX</v>
      </c>
    </row>
    <row r="2" spans="1:9" x14ac:dyDescent="0.25">
      <c r="A2" s="3" t="s">
        <v>1247</v>
      </c>
      <c r="B2" s="3" t="s">
        <v>5851</v>
      </c>
      <c r="C2" s="3" t="s">
        <v>5850</v>
      </c>
      <c r="D2" s="3" t="s">
        <v>219</v>
      </c>
      <c r="E2" s="3" t="s">
        <v>220</v>
      </c>
      <c r="F2" s="3" t="s">
        <v>221</v>
      </c>
      <c r="G2" s="3" t="s">
        <v>222</v>
      </c>
      <c r="H2" s="3" t="s">
        <v>223</v>
      </c>
    </row>
    <row r="3" spans="1:9" x14ac:dyDescent="0.25">
      <c r="A3" t="s">
        <v>4303</v>
      </c>
      <c r="B3" s="112" t="s">
        <v>282</v>
      </c>
      <c r="C3" s="112" t="s">
        <v>282</v>
      </c>
      <c r="D3" s="112" t="s">
        <v>282</v>
      </c>
      <c r="E3" s="112" t="s">
        <v>282</v>
      </c>
      <c r="F3" s="112" t="s">
        <v>282</v>
      </c>
      <c r="G3" s="112" t="s">
        <v>282</v>
      </c>
      <c r="H3" s="112">
        <v>29.2</v>
      </c>
    </row>
    <row r="4" spans="1:9" x14ac:dyDescent="0.25">
      <c r="A4" t="s">
        <v>4202</v>
      </c>
      <c r="B4" s="112" t="s">
        <v>282</v>
      </c>
      <c r="C4" s="112">
        <v>50</v>
      </c>
      <c r="D4" s="112">
        <v>72.7</v>
      </c>
      <c r="E4" s="112">
        <v>35.799999999999997</v>
      </c>
      <c r="F4" s="112">
        <v>28.6</v>
      </c>
      <c r="G4" s="112">
        <v>43.1</v>
      </c>
      <c r="H4" s="112">
        <v>45.3</v>
      </c>
    </row>
    <row r="5" spans="1:9" x14ac:dyDescent="0.25">
      <c r="A5" t="s">
        <v>4178</v>
      </c>
      <c r="B5" s="112" t="s">
        <v>282</v>
      </c>
      <c r="C5" s="112">
        <v>41.6</v>
      </c>
      <c r="D5" s="112">
        <v>44.2</v>
      </c>
      <c r="E5" s="112">
        <v>46.6</v>
      </c>
      <c r="F5" s="112">
        <v>65.3</v>
      </c>
      <c r="G5" s="112">
        <v>53</v>
      </c>
      <c r="H5" s="112">
        <v>51.7</v>
      </c>
    </row>
    <row r="6" spans="1:9" x14ac:dyDescent="0.25">
      <c r="A6" t="s">
        <v>4270</v>
      </c>
      <c r="B6" s="112" t="s">
        <v>282</v>
      </c>
      <c r="C6" s="112" t="s">
        <v>282</v>
      </c>
      <c r="D6" s="112">
        <v>75.599999999999994</v>
      </c>
      <c r="E6" s="112">
        <v>63.8</v>
      </c>
      <c r="F6" s="112">
        <v>74.5</v>
      </c>
      <c r="G6" s="112">
        <v>73.3</v>
      </c>
      <c r="H6" s="112">
        <v>78.8</v>
      </c>
    </row>
    <row r="7" spans="1:9" x14ac:dyDescent="0.25">
      <c r="A7" t="s">
        <v>4276</v>
      </c>
      <c r="B7" s="112" t="s">
        <v>282</v>
      </c>
      <c r="C7" s="112">
        <v>62</v>
      </c>
      <c r="D7" s="112">
        <v>62.2</v>
      </c>
      <c r="E7" s="112">
        <v>51.2</v>
      </c>
      <c r="F7" s="112" t="s">
        <v>282</v>
      </c>
      <c r="G7" s="112">
        <v>62.6</v>
      </c>
      <c r="H7" s="112">
        <v>50.8</v>
      </c>
    </row>
    <row r="8" spans="1:9" x14ac:dyDescent="0.25">
      <c r="A8" t="s">
        <v>4278</v>
      </c>
      <c r="B8" s="112">
        <v>60.5</v>
      </c>
      <c r="C8" s="112">
        <v>48.6</v>
      </c>
      <c r="D8" s="112">
        <v>47.3</v>
      </c>
      <c r="E8" s="112">
        <v>39.1</v>
      </c>
      <c r="F8" s="112">
        <v>49.8</v>
      </c>
      <c r="G8" s="112">
        <v>44.5</v>
      </c>
      <c r="H8" s="112">
        <v>41.5</v>
      </c>
    </row>
    <row r="9" spans="1:9" x14ac:dyDescent="0.25">
      <c r="A9" t="s">
        <v>4304</v>
      </c>
      <c r="B9" s="112" t="s">
        <v>282</v>
      </c>
      <c r="C9" s="112" t="s">
        <v>282</v>
      </c>
      <c r="D9" s="112">
        <v>63.6</v>
      </c>
      <c r="E9" s="112" t="s">
        <v>282</v>
      </c>
      <c r="F9" s="112" t="s">
        <v>282</v>
      </c>
      <c r="G9" s="112" t="s">
        <v>282</v>
      </c>
      <c r="H9" s="112">
        <v>34.1</v>
      </c>
    </row>
    <row r="10" spans="1:9" x14ac:dyDescent="0.25">
      <c r="A10" t="s">
        <v>4298</v>
      </c>
      <c r="B10" s="112" t="s">
        <v>282</v>
      </c>
      <c r="C10" s="112" t="s">
        <v>282</v>
      </c>
      <c r="D10" s="112">
        <v>48.8</v>
      </c>
      <c r="E10" s="112">
        <v>51.5</v>
      </c>
      <c r="F10" s="112">
        <v>59</v>
      </c>
      <c r="G10" s="112">
        <v>56.3</v>
      </c>
      <c r="H10" s="112">
        <v>49.4</v>
      </c>
    </row>
    <row r="11" spans="1:9" x14ac:dyDescent="0.25">
      <c r="A11" t="s">
        <v>4272</v>
      </c>
      <c r="B11" s="112">
        <v>66.7</v>
      </c>
      <c r="C11" s="112">
        <v>57.1</v>
      </c>
      <c r="D11" s="112">
        <v>32.299999999999997</v>
      </c>
      <c r="E11" s="112">
        <v>30.6</v>
      </c>
      <c r="F11" s="112">
        <v>53.8</v>
      </c>
      <c r="G11" s="112">
        <v>53</v>
      </c>
      <c r="H11" s="112">
        <v>48.6</v>
      </c>
    </row>
    <row r="12" spans="1:9" x14ac:dyDescent="0.25">
      <c r="A12" t="s">
        <v>4305</v>
      </c>
      <c r="B12" s="112" t="s">
        <v>282</v>
      </c>
      <c r="C12" s="112" t="s">
        <v>282</v>
      </c>
      <c r="D12" s="112" t="s">
        <v>282</v>
      </c>
      <c r="E12" s="112" t="s">
        <v>282</v>
      </c>
      <c r="F12" s="112">
        <v>47.6</v>
      </c>
      <c r="G12" s="112">
        <v>35.6</v>
      </c>
      <c r="H12" s="112">
        <v>36.799999999999997</v>
      </c>
    </row>
    <row r="13" spans="1:9" x14ac:dyDescent="0.25">
      <c r="A13" t="s">
        <v>4258</v>
      </c>
      <c r="B13" s="112" t="s">
        <v>282</v>
      </c>
      <c r="C13" s="112">
        <v>43.2</v>
      </c>
      <c r="D13" s="112">
        <v>46.4</v>
      </c>
      <c r="E13" s="112">
        <v>53</v>
      </c>
      <c r="F13" s="112">
        <v>65.8</v>
      </c>
      <c r="G13" s="112">
        <v>57.4</v>
      </c>
      <c r="H13" s="112">
        <v>56</v>
      </c>
    </row>
    <row r="14" spans="1:9" x14ac:dyDescent="0.25">
      <c r="A14" t="s">
        <v>4306</v>
      </c>
      <c r="B14" s="112" t="s">
        <v>282</v>
      </c>
      <c r="C14" s="112" t="s">
        <v>282</v>
      </c>
      <c r="D14" s="112" t="s">
        <v>282</v>
      </c>
      <c r="E14" s="112">
        <v>36.5</v>
      </c>
      <c r="F14" s="112">
        <v>54.8</v>
      </c>
      <c r="G14" s="112">
        <v>39.6</v>
      </c>
      <c r="H14" s="112">
        <v>48.5</v>
      </c>
    </row>
    <row r="15" spans="1:9" x14ac:dyDescent="0.25">
      <c r="A15" t="s">
        <v>4307</v>
      </c>
      <c r="B15" s="112" t="s">
        <v>282</v>
      </c>
      <c r="C15" s="112" t="s">
        <v>282</v>
      </c>
      <c r="D15" s="112" t="s">
        <v>282</v>
      </c>
      <c r="E15" s="112" t="s">
        <v>282</v>
      </c>
      <c r="F15" s="112" t="s">
        <v>282</v>
      </c>
      <c r="G15" s="112" t="s">
        <v>282</v>
      </c>
      <c r="H15" s="112">
        <v>40.6</v>
      </c>
    </row>
    <row r="16" spans="1:9" x14ac:dyDescent="0.25">
      <c r="A16" t="s">
        <v>4308</v>
      </c>
      <c r="B16" s="112" t="s">
        <v>282</v>
      </c>
      <c r="C16" s="112" t="s">
        <v>282</v>
      </c>
      <c r="D16" s="112" t="s">
        <v>282</v>
      </c>
      <c r="E16" s="112">
        <v>41.1</v>
      </c>
      <c r="F16" s="112">
        <v>54.8</v>
      </c>
      <c r="G16" s="112">
        <v>47</v>
      </c>
      <c r="H16" s="112">
        <v>35.1</v>
      </c>
    </row>
    <row r="17" spans="1:8" x14ac:dyDescent="0.25">
      <c r="A17" t="s">
        <v>4274</v>
      </c>
      <c r="B17" s="112" t="s">
        <v>282</v>
      </c>
      <c r="C17" s="112">
        <v>47.7</v>
      </c>
      <c r="D17" s="112">
        <v>50.4</v>
      </c>
      <c r="E17" s="112">
        <v>29.3</v>
      </c>
      <c r="F17" s="112">
        <v>49.2</v>
      </c>
      <c r="G17" s="112">
        <v>44.4</v>
      </c>
      <c r="H17" s="112">
        <v>40.799999999999997</v>
      </c>
    </row>
    <row r="18" spans="1:8" x14ac:dyDescent="0.25">
      <c r="A18" t="s">
        <v>4240</v>
      </c>
      <c r="B18" s="112">
        <v>48.5</v>
      </c>
      <c r="C18" s="112">
        <v>44.1</v>
      </c>
      <c r="D18" s="112">
        <v>54.2</v>
      </c>
      <c r="E18" s="112">
        <v>55.9</v>
      </c>
      <c r="F18" s="112">
        <v>59.8</v>
      </c>
      <c r="G18" s="112">
        <v>58.2</v>
      </c>
      <c r="H18" s="112">
        <v>56</v>
      </c>
    </row>
    <row r="19" spans="1:8" x14ac:dyDescent="0.25">
      <c r="A19" t="s">
        <v>4309</v>
      </c>
      <c r="B19" s="112" t="s">
        <v>282</v>
      </c>
      <c r="C19" s="112" t="s">
        <v>282</v>
      </c>
      <c r="D19" s="112" t="s">
        <v>282</v>
      </c>
      <c r="E19" s="112">
        <v>44.6</v>
      </c>
      <c r="F19" s="112">
        <v>56.1</v>
      </c>
      <c r="G19" s="112">
        <v>42.2</v>
      </c>
      <c r="H19" s="112">
        <v>46.1</v>
      </c>
    </row>
    <row r="20" spans="1:8" x14ac:dyDescent="0.25">
      <c r="A20" t="s">
        <v>4204</v>
      </c>
      <c r="B20" s="112" t="s">
        <v>282</v>
      </c>
      <c r="C20" s="112" t="s">
        <v>282</v>
      </c>
      <c r="D20" s="112">
        <v>48.3</v>
      </c>
      <c r="E20" s="112">
        <v>29.9</v>
      </c>
      <c r="F20" s="112">
        <v>43.7</v>
      </c>
      <c r="G20" s="112">
        <v>41.9</v>
      </c>
      <c r="H20" s="112">
        <v>47.9</v>
      </c>
    </row>
    <row r="21" spans="1:8" x14ac:dyDescent="0.25">
      <c r="A21" t="s">
        <v>4260</v>
      </c>
      <c r="B21" s="112" t="s">
        <v>282</v>
      </c>
      <c r="C21" s="112" t="s">
        <v>282</v>
      </c>
      <c r="D21" s="112">
        <v>79.7</v>
      </c>
      <c r="E21" s="112">
        <v>80.5</v>
      </c>
      <c r="F21" s="112">
        <v>78.099999999999994</v>
      </c>
      <c r="G21" s="112">
        <v>71.2</v>
      </c>
      <c r="H21" s="112">
        <v>58.4</v>
      </c>
    </row>
    <row r="22" spans="1:8" x14ac:dyDescent="0.25">
      <c r="A22" t="s">
        <v>4301</v>
      </c>
      <c r="B22" s="112" t="s">
        <v>282</v>
      </c>
      <c r="C22" s="112" t="s">
        <v>282</v>
      </c>
      <c r="D22" s="112" t="s">
        <v>282</v>
      </c>
      <c r="E22" s="112">
        <v>40.5</v>
      </c>
      <c r="F22" s="112">
        <v>48.6</v>
      </c>
      <c r="G22" s="112">
        <v>45.2</v>
      </c>
      <c r="H22" s="112">
        <v>47.8</v>
      </c>
    </row>
    <row r="23" spans="1:8" x14ac:dyDescent="0.25">
      <c r="A23" t="s">
        <v>4176</v>
      </c>
      <c r="B23" s="112" t="s">
        <v>282</v>
      </c>
      <c r="C23" s="112">
        <v>46.5</v>
      </c>
      <c r="D23" s="112">
        <v>45</v>
      </c>
      <c r="E23" s="112">
        <v>40.700000000000003</v>
      </c>
      <c r="F23" s="112">
        <v>55.3</v>
      </c>
      <c r="G23" s="112">
        <v>56.7</v>
      </c>
      <c r="H23" s="112">
        <v>47.6</v>
      </c>
    </row>
    <row r="24" spans="1:8" x14ac:dyDescent="0.25">
      <c r="A24" t="s">
        <v>4238</v>
      </c>
      <c r="B24" s="112">
        <v>62.5</v>
      </c>
      <c r="C24" s="112">
        <v>47.8</v>
      </c>
      <c r="D24" s="112">
        <v>59.6</v>
      </c>
      <c r="E24" s="112">
        <v>50.5</v>
      </c>
      <c r="F24" s="112">
        <v>56</v>
      </c>
      <c r="G24" s="112">
        <v>47.1</v>
      </c>
      <c r="H24" s="112">
        <v>48.6</v>
      </c>
    </row>
    <row r="25" spans="1:8" x14ac:dyDescent="0.25">
      <c r="A25" t="s">
        <v>4310</v>
      </c>
      <c r="B25" s="112" t="s">
        <v>282</v>
      </c>
      <c r="C25" s="112">
        <v>11.1</v>
      </c>
      <c r="D25" s="112">
        <v>31.1</v>
      </c>
      <c r="E25" s="112" t="s">
        <v>282</v>
      </c>
      <c r="F25" s="112" t="s">
        <v>282</v>
      </c>
      <c r="G25" s="112" t="s">
        <v>282</v>
      </c>
      <c r="H25" s="112">
        <v>44.5</v>
      </c>
    </row>
    <row r="26" spans="1:8" x14ac:dyDescent="0.25">
      <c r="A26" t="s">
        <v>4290</v>
      </c>
      <c r="B26" s="112" t="s">
        <v>282</v>
      </c>
      <c r="C26" s="112" t="s">
        <v>282</v>
      </c>
      <c r="D26" s="112">
        <v>59.9</v>
      </c>
      <c r="E26" s="112">
        <v>46.4</v>
      </c>
      <c r="F26" s="112">
        <v>47.6</v>
      </c>
      <c r="G26" s="112">
        <v>48</v>
      </c>
      <c r="H26" s="112">
        <v>49.3</v>
      </c>
    </row>
    <row r="27" spans="1:8" x14ac:dyDescent="0.25">
      <c r="A27" t="s">
        <v>4194</v>
      </c>
      <c r="B27" s="112" t="s">
        <v>282</v>
      </c>
      <c r="C27" s="112" t="s">
        <v>282</v>
      </c>
      <c r="D27" s="112" t="s">
        <v>282</v>
      </c>
      <c r="E27" s="112" t="s">
        <v>282</v>
      </c>
      <c r="F27" s="112" t="s">
        <v>282</v>
      </c>
      <c r="G27" s="112">
        <v>40.5</v>
      </c>
      <c r="H27" s="112">
        <v>39.1</v>
      </c>
    </row>
    <row r="28" spans="1:8" x14ac:dyDescent="0.25">
      <c r="A28" t="s">
        <v>4200</v>
      </c>
      <c r="B28" s="112" t="s">
        <v>282</v>
      </c>
      <c r="C28" s="112" t="s">
        <v>282</v>
      </c>
      <c r="D28" s="112" t="s">
        <v>282</v>
      </c>
      <c r="E28" s="112" t="s">
        <v>282</v>
      </c>
      <c r="F28" s="112" t="s">
        <v>282</v>
      </c>
      <c r="G28" s="112">
        <v>47.3</v>
      </c>
      <c r="H28" s="112">
        <v>47.1</v>
      </c>
    </row>
    <row r="29" spans="1:8" x14ac:dyDescent="0.25">
      <c r="A29" t="s">
        <v>4248</v>
      </c>
      <c r="B29" s="112">
        <v>63.4</v>
      </c>
      <c r="C29" s="112">
        <v>56.5</v>
      </c>
      <c r="D29" s="112">
        <v>61.1</v>
      </c>
      <c r="E29" s="112">
        <v>60.9</v>
      </c>
      <c r="F29" s="112">
        <v>63.5</v>
      </c>
      <c r="G29" s="112">
        <v>47.1</v>
      </c>
      <c r="H29" s="112">
        <v>49.6</v>
      </c>
    </row>
    <row r="30" spans="1:8" x14ac:dyDescent="0.25">
      <c r="A30" t="s">
        <v>4266</v>
      </c>
      <c r="B30" s="112" t="s">
        <v>282</v>
      </c>
      <c r="C30" s="112" t="s">
        <v>282</v>
      </c>
      <c r="D30" s="112" t="s">
        <v>282</v>
      </c>
      <c r="E30" s="112" t="s">
        <v>282</v>
      </c>
      <c r="F30" s="112" t="s">
        <v>282</v>
      </c>
      <c r="G30" s="112">
        <v>35.1</v>
      </c>
      <c r="H30" s="112">
        <v>56.1</v>
      </c>
    </row>
    <row r="31" spans="1:8" x14ac:dyDescent="0.25">
      <c r="A31" t="s">
        <v>4311</v>
      </c>
      <c r="B31" s="112" t="s">
        <v>282</v>
      </c>
      <c r="C31" s="112" t="s">
        <v>282</v>
      </c>
      <c r="D31" s="112" t="s">
        <v>282</v>
      </c>
      <c r="E31" s="112" t="s">
        <v>282</v>
      </c>
      <c r="F31" s="112" t="s">
        <v>282</v>
      </c>
      <c r="G31" s="112" t="s">
        <v>282</v>
      </c>
      <c r="H31" s="112">
        <v>18.8</v>
      </c>
    </row>
    <row r="32" spans="1:8" x14ac:dyDescent="0.25">
      <c r="A32" t="s">
        <v>4192</v>
      </c>
      <c r="B32" s="112" t="s">
        <v>282</v>
      </c>
      <c r="C32" s="112">
        <v>44.6</v>
      </c>
      <c r="D32" s="112">
        <v>45.1</v>
      </c>
      <c r="E32" s="112">
        <v>40.9</v>
      </c>
      <c r="F32" s="112">
        <v>51</v>
      </c>
      <c r="G32" s="112">
        <v>41.5</v>
      </c>
      <c r="H32" s="112">
        <v>40.799999999999997</v>
      </c>
    </row>
    <row r="33" spans="1:8" x14ac:dyDescent="0.25">
      <c r="A33" t="s">
        <v>4312</v>
      </c>
      <c r="B33" s="112" t="s">
        <v>282</v>
      </c>
      <c r="C33" s="112" t="s">
        <v>282</v>
      </c>
      <c r="D33" s="112" t="s">
        <v>282</v>
      </c>
      <c r="E33" s="112" t="s">
        <v>282</v>
      </c>
      <c r="F33" s="112" t="s">
        <v>282</v>
      </c>
      <c r="G33" s="112" t="s">
        <v>282</v>
      </c>
      <c r="H33" s="112">
        <v>67.2</v>
      </c>
    </row>
    <row r="34" spans="1:8" x14ac:dyDescent="0.25">
      <c r="A34" t="s">
        <v>4313</v>
      </c>
      <c r="B34" s="112" t="s">
        <v>282</v>
      </c>
      <c r="C34" s="112" t="s">
        <v>282</v>
      </c>
      <c r="D34" s="112" t="s">
        <v>282</v>
      </c>
      <c r="E34" s="112" t="s">
        <v>282</v>
      </c>
      <c r="F34" s="112" t="s">
        <v>282</v>
      </c>
      <c r="G34" s="112" t="s">
        <v>282</v>
      </c>
      <c r="H34" s="112">
        <v>53.8</v>
      </c>
    </row>
    <row r="35" spans="1:8" x14ac:dyDescent="0.25">
      <c r="A35" t="s">
        <v>4218</v>
      </c>
      <c r="B35" s="112" t="s">
        <v>282</v>
      </c>
      <c r="C35" s="112">
        <v>44.7</v>
      </c>
      <c r="D35" s="112">
        <v>66.2</v>
      </c>
      <c r="E35" s="112">
        <v>77.400000000000006</v>
      </c>
      <c r="F35" s="112">
        <v>67.3</v>
      </c>
      <c r="G35" s="112">
        <v>64.3</v>
      </c>
      <c r="H35" s="112">
        <v>54.7</v>
      </c>
    </row>
    <row r="36" spans="1:8" x14ac:dyDescent="0.25">
      <c r="A36" t="s">
        <v>4173</v>
      </c>
      <c r="B36" s="112" t="s">
        <v>282</v>
      </c>
      <c r="C36" s="112" t="s">
        <v>282</v>
      </c>
      <c r="D36" s="112" t="s">
        <v>282</v>
      </c>
      <c r="E36" s="112" t="s">
        <v>282</v>
      </c>
      <c r="F36" s="112" t="s">
        <v>282</v>
      </c>
      <c r="G36" s="112">
        <v>64.8</v>
      </c>
      <c r="H36" s="112">
        <v>65.599999999999994</v>
      </c>
    </row>
    <row r="37" spans="1:8" x14ac:dyDescent="0.25">
      <c r="A37" t="s">
        <v>4314</v>
      </c>
      <c r="B37" s="112" t="s">
        <v>282</v>
      </c>
      <c r="C37" s="112" t="s">
        <v>282</v>
      </c>
      <c r="D37" s="112" t="s">
        <v>282</v>
      </c>
      <c r="E37" s="112" t="s">
        <v>282</v>
      </c>
      <c r="F37" s="112" t="s">
        <v>282</v>
      </c>
      <c r="G37" s="112" t="s">
        <v>282</v>
      </c>
      <c r="H37" s="112">
        <v>47</v>
      </c>
    </row>
    <row r="38" spans="1:8" x14ac:dyDescent="0.25">
      <c r="A38" t="s">
        <v>4190</v>
      </c>
      <c r="B38" s="112" t="s">
        <v>282</v>
      </c>
      <c r="C38" s="112" t="s">
        <v>282</v>
      </c>
      <c r="D38" s="112" t="s">
        <v>282</v>
      </c>
      <c r="E38" s="112" t="s">
        <v>282</v>
      </c>
      <c r="F38" s="112" t="s">
        <v>282</v>
      </c>
      <c r="G38" s="112">
        <v>23.7</v>
      </c>
      <c r="H38" s="112">
        <v>44</v>
      </c>
    </row>
    <row r="39" spans="1:8" x14ac:dyDescent="0.25">
      <c r="A39" t="s">
        <v>4315</v>
      </c>
      <c r="B39" s="112" t="s">
        <v>282</v>
      </c>
      <c r="C39" s="112" t="s">
        <v>282</v>
      </c>
      <c r="D39" s="112" t="s">
        <v>282</v>
      </c>
      <c r="E39" s="112" t="s">
        <v>282</v>
      </c>
      <c r="F39" s="112" t="s">
        <v>282</v>
      </c>
      <c r="G39" s="112">
        <v>37.5</v>
      </c>
      <c r="H39" s="112">
        <v>39.4</v>
      </c>
    </row>
    <row r="40" spans="1:8" x14ac:dyDescent="0.25">
      <c r="A40" t="s">
        <v>4316</v>
      </c>
      <c r="B40" s="112" t="s">
        <v>282</v>
      </c>
      <c r="C40" s="112" t="s">
        <v>282</v>
      </c>
      <c r="D40" s="112" t="s">
        <v>282</v>
      </c>
      <c r="E40" s="112" t="s">
        <v>282</v>
      </c>
      <c r="F40" s="112" t="s">
        <v>282</v>
      </c>
      <c r="G40" s="112" t="s">
        <v>282</v>
      </c>
      <c r="H40" s="112">
        <v>33.299999999999997</v>
      </c>
    </row>
    <row r="41" spans="1:8" x14ac:dyDescent="0.25">
      <c r="A41" t="s">
        <v>4280</v>
      </c>
      <c r="B41" s="112" t="s">
        <v>282</v>
      </c>
      <c r="C41" s="112">
        <v>18.600000000000001</v>
      </c>
      <c r="D41" s="112">
        <v>30.9</v>
      </c>
      <c r="E41" s="112">
        <v>21.1</v>
      </c>
      <c r="F41" s="112">
        <v>34.299999999999997</v>
      </c>
      <c r="G41" s="112">
        <v>35.6</v>
      </c>
      <c r="H41" s="112">
        <v>26</v>
      </c>
    </row>
    <row r="42" spans="1:8" x14ac:dyDescent="0.25">
      <c r="A42" t="s">
        <v>4244</v>
      </c>
      <c r="B42" s="112">
        <v>56.4</v>
      </c>
      <c r="C42" s="112">
        <v>45.5</v>
      </c>
      <c r="D42" s="112">
        <v>54.1</v>
      </c>
      <c r="E42" s="112">
        <v>43.2</v>
      </c>
      <c r="F42" s="112">
        <v>44.8</v>
      </c>
      <c r="G42" s="112">
        <v>34.9</v>
      </c>
      <c r="H42" s="112">
        <v>46.7</v>
      </c>
    </row>
    <row r="43" spans="1:8" x14ac:dyDescent="0.25">
      <c r="A43" t="s">
        <v>4317</v>
      </c>
      <c r="B43" s="112" t="s">
        <v>282</v>
      </c>
      <c r="C43" s="112" t="s">
        <v>282</v>
      </c>
      <c r="D43" s="112" t="s">
        <v>282</v>
      </c>
      <c r="E43" s="112" t="s">
        <v>282</v>
      </c>
      <c r="F43" s="112" t="s">
        <v>282</v>
      </c>
      <c r="G43" s="112" t="s">
        <v>282</v>
      </c>
      <c r="H43" s="112">
        <v>74.2</v>
      </c>
    </row>
    <row r="44" spans="1:8" x14ac:dyDescent="0.25">
      <c r="A44" t="s">
        <v>3003</v>
      </c>
      <c r="B44" s="112" t="s">
        <v>282</v>
      </c>
      <c r="C44" s="112">
        <v>32.5</v>
      </c>
      <c r="D44" s="112" t="s">
        <v>282</v>
      </c>
      <c r="E44" s="112" t="s">
        <v>282</v>
      </c>
      <c r="F44" s="112">
        <v>50.4</v>
      </c>
      <c r="G44" s="112">
        <v>17.399999999999999</v>
      </c>
      <c r="H44" s="112">
        <v>46.3</v>
      </c>
    </row>
    <row r="45" spans="1:8" x14ac:dyDescent="0.25">
      <c r="A45" t="s">
        <v>4318</v>
      </c>
      <c r="B45" s="112" t="s">
        <v>282</v>
      </c>
      <c r="C45" s="112" t="s">
        <v>282</v>
      </c>
      <c r="D45" s="112" t="s">
        <v>282</v>
      </c>
      <c r="E45" s="112" t="s">
        <v>282</v>
      </c>
      <c r="F45" s="112" t="s">
        <v>282</v>
      </c>
      <c r="G45" s="112" t="s">
        <v>282</v>
      </c>
      <c r="H45" s="112">
        <v>35.6</v>
      </c>
    </row>
    <row r="46" spans="1:8" x14ac:dyDescent="0.25">
      <c r="A46" t="s">
        <v>4246</v>
      </c>
      <c r="B46" s="112" t="s">
        <v>282</v>
      </c>
      <c r="C46" s="112" t="s">
        <v>282</v>
      </c>
      <c r="D46" s="112" t="s">
        <v>282</v>
      </c>
      <c r="E46" s="112" t="s">
        <v>282</v>
      </c>
      <c r="F46" s="112">
        <v>65</v>
      </c>
      <c r="G46" s="112">
        <v>51.5</v>
      </c>
      <c r="H46" s="112">
        <v>67</v>
      </c>
    </row>
    <row r="47" spans="1:8" x14ac:dyDescent="0.25">
      <c r="A47" t="s">
        <v>4262</v>
      </c>
      <c r="B47" s="112" t="s">
        <v>282</v>
      </c>
      <c r="C47" s="112" t="s">
        <v>282</v>
      </c>
      <c r="D47" s="112">
        <v>42.7</v>
      </c>
      <c r="E47" s="112">
        <v>15.6</v>
      </c>
      <c r="F47" s="112">
        <v>46.6</v>
      </c>
      <c r="G47" s="112">
        <v>58.3</v>
      </c>
      <c r="H47" s="112">
        <v>49.3</v>
      </c>
    </row>
    <row r="48" spans="1:8" x14ac:dyDescent="0.25">
      <c r="A48" t="s">
        <v>4296</v>
      </c>
      <c r="B48" s="112" t="s">
        <v>282</v>
      </c>
      <c r="C48" s="112" t="s">
        <v>282</v>
      </c>
      <c r="D48" s="112" t="s">
        <v>282</v>
      </c>
      <c r="E48" s="112" t="s">
        <v>282</v>
      </c>
      <c r="F48" s="112" t="s">
        <v>282</v>
      </c>
      <c r="G48" s="112">
        <v>68.099999999999994</v>
      </c>
      <c r="H48" s="112">
        <v>62.1</v>
      </c>
    </row>
    <row r="49" spans="1:8" x14ac:dyDescent="0.25">
      <c r="A49" t="s">
        <v>4300</v>
      </c>
      <c r="B49" s="112" t="s">
        <v>282</v>
      </c>
      <c r="C49" s="112">
        <v>43.5</v>
      </c>
      <c r="D49" s="112">
        <v>44.4</v>
      </c>
      <c r="E49" s="112">
        <v>40.299999999999997</v>
      </c>
      <c r="F49" s="112">
        <v>28.8</v>
      </c>
      <c r="G49" s="112">
        <v>34.4</v>
      </c>
      <c r="H49" s="112">
        <v>43.8</v>
      </c>
    </row>
    <row r="50" spans="1:8" x14ac:dyDescent="0.25">
      <c r="A50" t="s">
        <v>4212</v>
      </c>
      <c r="B50" s="112" t="s">
        <v>282</v>
      </c>
      <c r="C50" s="112">
        <v>32.700000000000003</v>
      </c>
      <c r="D50" s="112">
        <v>47.8</v>
      </c>
      <c r="E50" s="112">
        <v>38</v>
      </c>
      <c r="F50" s="112">
        <v>53.2</v>
      </c>
      <c r="G50" s="112">
        <v>43.6</v>
      </c>
      <c r="H50" s="112">
        <v>44.9</v>
      </c>
    </row>
    <row r="51" spans="1:8" x14ac:dyDescent="0.25">
      <c r="A51" t="s">
        <v>4302</v>
      </c>
      <c r="B51" s="112" t="s">
        <v>282</v>
      </c>
      <c r="C51" s="112">
        <v>71.7</v>
      </c>
      <c r="D51" s="112">
        <v>69.7</v>
      </c>
      <c r="E51" s="112">
        <v>34.700000000000003</v>
      </c>
      <c r="F51" s="112">
        <v>46.3</v>
      </c>
      <c r="G51" s="112">
        <v>37</v>
      </c>
      <c r="H51" s="112">
        <v>32.1</v>
      </c>
    </row>
    <row r="52" spans="1:8" x14ac:dyDescent="0.25">
      <c r="A52" t="s">
        <v>4210</v>
      </c>
      <c r="B52" s="112" t="s">
        <v>282</v>
      </c>
      <c r="C52" s="112" t="s">
        <v>282</v>
      </c>
      <c r="D52" s="112" t="s">
        <v>282</v>
      </c>
      <c r="E52" s="112" t="s">
        <v>282</v>
      </c>
      <c r="F52" s="112" t="s">
        <v>282</v>
      </c>
      <c r="G52" s="112">
        <v>32.200000000000003</v>
      </c>
      <c r="H52" s="112">
        <v>37.4</v>
      </c>
    </row>
    <row r="53" spans="1:8" x14ac:dyDescent="0.25">
      <c r="A53" t="s">
        <v>4198</v>
      </c>
      <c r="B53" s="112" t="s">
        <v>282</v>
      </c>
      <c r="C53" s="112" t="s">
        <v>282</v>
      </c>
      <c r="D53" s="112" t="s">
        <v>282</v>
      </c>
      <c r="E53" s="112" t="s">
        <v>282</v>
      </c>
      <c r="F53" s="112">
        <v>71.400000000000006</v>
      </c>
      <c r="G53" s="112">
        <v>53.8</v>
      </c>
      <c r="H53" s="112">
        <v>46.4</v>
      </c>
    </row>
    <row r="54" spans="1:8" x14ac:dyDescent="0.25">
      <c r="A54" t="s">
        <v>4196</v>
      </c>
      <c r="B54" s="112" t="s">
        <v>282</v>
      </c>
      <c r="C54" s="112" t="s">
        <v>282</v>
      </c>
      <c r="D54" s="112" t="s">
        <v>282</v>
      </c>
      <c r="E54" s="112" t="s">
        <v>282</v>
      </c>
      <c r="F54" s="112" t="s">
        <v>282</v>
      </c>
      <c r="G54" s="112">
        <v>35.5</v>
      </c>
      <c r="H54" s="112">
        <v>38.6</v>
      </c>
    </row>
    <row r="55" spans="1:8" x14ac:dyDescent="0.25">
      <c r="A55" t="s">
        <v>4182</v>
      </c>
      <c r="B55" s="112" t="s">
        <v>282</v>
      </c>
      <c r="C55" s="112">
        <v>60</v>
      </c>
      <c r="D55" s="112">
        <v>52.1</v>
      </c>
      <c r="E55" s="112">
        <v>45.1</v>
      </c>
      <c r="F55" s="112">
        <v>65.3</v>
      </c>
      <c r="G55" s="112">
        <v>69.5</v>
      </c>
      <c r="H55" s="112">
        <v>55.5</v>
      </c>
    </row>
    <row r="56" spans="1:8" x14ac:dyDescent="0.25">
      <c r="A56" t="s">
        <v>4226</v>
      </c>
      <c r="B56" s="112" t="s">
        <v>282</v>
      </c>
      <c r="C56" s="112" t="s">
        <v>282</v>
      </c>
      <c r="D56" s="112" t="s">
        <v>282</v>
      </c>
      <c r="E56" s="112" t="s">
        <v>282</v>
      </c>
      <c r="F56" s="112" t="s">
        <v>282</v>
      </c>
      <c r="G56" s="112">
        <v>41.8</v>
      </c>
      <c r="H56" s="112">
        <v>31.8</v>
      </c>
    </row>
    <row r="57" spans="1:8" x14ac:dyDescent="0.25">
      <c r="A57" t="s">
        <v>4319</v>
      </c>
      <c r="B57" s="112" t="s">
        <v>282</v>
      </c>
      <c r="C57" s="112" t="s">
        <v>282</v>
      </c>
      <c r="D57" s="112" t="s">
        <v>282</v>
      </c>
      <c r="E57" s="112" t="s">
        <v>282</v>
      </c>
      <c r="F57" s="112" t="s">
        <v>282</v>
      </c>
      <c r="G57" s="112" t="s">
        <v>282</v>
      </c>
      <c r="H57" s="112">
        <v>60.7</v>
      </c>
    </row>
    <row r="58" spans="1:8" x14ac:dyDescent="0.25">
      <c r="A58" t="s">
        <v>4292</v>
      </c>
      <c r="B58" s="112" t="s">
        <v>282</v>
      </c>
      <c r="C58" s="112" t="s">
        <v>282</v>
      </c>
      <c r="D58" s="112">
        <v>64.7</v>
      </c>
      <c r="E58" s="112">
        <v>49.6</v>
      </c>
      <c r="F58" s="112">
        <v>53.6</v>
      </c>
      <c r="G58" s="112">
        <v>36.299999999999997</v>
      </c>
      <c r="H58" s="112">
        <v>43.2</v>
      </c>
    </row>
    <row r="59" spans="1:8" x14ac:dyDescent="0.25">
      <c r="A59" t="s">
        <v>4188</v>
      </c>
      <c r="B59" s="112">
        <v>64.099999999999994</v>
      </c>
      <c r="C59" s="112">
        <v>69.599999999999994</v>
      </c>
      <c r="D59" s="112">
        <v>73.900000000000006</v>
      </c>
      <c r="E59" s="112">
        <v>69.900000000000006</v>
      </c>
      <c r="F59" s="112">
        <v>88.8</v>
      </c>
      <c r="G59" s="112">
        <v>83.5</v>
      </c>
      <c r="H59" s="112">
        <v>57.3</v>
      </c>
    </row>
    <row r="60" spans="1:8" x14ac:dyDescent="0.25">
      <c r="A60" t="s">
        <v>4184</v>
      </c>
      <c r="B60" s="112">
        <v>40.9</v>
      </c>
      <c r="C60" s="112" t="s">
        <v>282</v>
      </c>
      <c r="D60" s="112">
        <v>51.2</v>
      </c>
      <c r="E60" s="112">
        <v>36.700000000000003</v>
      </c>
      <c r="F60" s="112">
        <v>43.8</v>
      </c>
      <c r="G60" s="112">
        <v>43.1</v>
      </c>
      <c r="H60" s="112">
        <v>43.3</v>
      </c>
    </row>
    <row r="61" spans="1:8" x14ac:dyDescent="0.25">
      <c r="A61" t="s">
        <v>4214</v>
      </c>
      <c r="B61" s="112">
        <v>41.4</v>
      </c>
      <c r="C61" s="112">
        <v>31.8</v>
      </c>
      <c r="D61" s="112">
        <v>44</v>
      </c>
      <c r="E61" s="112">
        <v>36.5</v>
      </c>
      <c r="F61" s="112">
        <v>44.9</v>
      </c>
      <c r="G61" s="112">
        <v>41.5</v>
      </c>
      <c r="H61" s="112">
        <v>41</v>
      </c>
    </row>
    <row r="62" spans="1:8" x14ac:dyDescent="0.25">
      <c r="A62" t="s">
        <v>4320</v>
      </c>
      <c r="B62" s="112" t="s">
        <v>282</v>
      </c>
      <c r="C62" s="112" t="s">
        <v>282</v>
      </c>
      <c r="D62" s="112">
        <v>69.099999999999994</v>
      </c>
      <c r="E62" s="112" t="s">
        <v>282</v>
      </c>
      <c r="F62" s="112" t="s">
        <v>282</v>
      </c>
      <c r="G62" s="112" t="s">
        <v>282</v>
      </c>
      <c r="H62" s="112">
        <v>53.2</v>
      </c>
    </row>
    <row r="63" spans="1:8" x14ac:dyDescent="0.25">
      <c r="A63" t="s">
        <v>4250</v>
      </c>
      <c r="B63" s="112" t="s">
        <v>282</v>
      </c>
      <c r="C63" s="112" t="s">
        <v>282</v>
      </c>
      <c r="D63" s="112" t="s">
        <v>282</v>
      </c>
      <c r="E63" s="112">
        <v>46.4</v>
      </c>
      <c r="F63" s="112">
        <v>66.8</v>
      </c>
      <c r="G63" s="112">
        <v>60.6</v>
      </c>
      <c r="H63" s="112">
        <v>70.8</v>
      </c>
    </row>
    <row r="64" spans="1:8" x14ac:dyDescent="0.25">
      <c r="A64" t="s">
        <v>4321</v>
      </c>
      <c r="B64" s="112" t="s">
        <v>282</v>
      </c>
      <c r="C64" s="112" t="s">
        <v>282</v>
      </c>
      <c r="D64" s="112" t="s">
        <v>282</v>
      </c>
      <c r="E64" s="112" t="s">
        <v>282</v>
      </c>
      <c r="F64" s="112" t="s">
        <v>282</v>
      </c>
      <c r="G64" s="112">
        <v>55.3</v>
      </c>
      <c r="H64" s="112">
        <v>52.5</v>
      </c>
    </row>
    <row r="65" spans="1:8" x14ac:dyDescent="0.25">
      <c r="A65" t="s">
        <v>4322</v>
      </c>
      <c r="B65" s="112" t="s">
        <v>282</v>
      </c>
      <c r="C65" s="112" t="s">
        <v>282</v>
      </c>
      <c r="D65" s="112" t="s">
        <v>282</v>
      </c>
      <c r="E65" s="112" t="s">
        <v>282</v>
      </c>
      <c r="F65" s="112">
        <v>72</v>
      </c>
      <c r="G65" s="112">
        <v>57.7</v>
      </c>
      <c r="H65" s="112">
        <v>61</v>
      </c>
    </row>
    <row r="66" spans="1:8" x14ac:dyDescent="0.25">
      <c r="A66" t="s">
        <v>4180</v>
      </c>
      <c r="B66" s="112" t="s">
        <v>282</v>
      </c>
      <c r="C66" s="112">
        <v>56.8</v>
      </c>
      <c r="D66" s="112">
        <v>59.2</v>
      </c>
      <c r="E66" s="112">
        <v>55.7</v>
      </c>
      <c r="F66" s="112">
        <v>59.7</v>
      </c>
      <c r="G66" s="112">
        <v>48.2</v>
      </c>
      <c r="H66" s="112">
        <v>44.2</v>
      </c>
    </row>
    <row r="67" spans="1:8" x14ac:dyDescent="0.25">
      <c r="A67" t="s">
        <v>4323</v>
      </c>
      <c r="B67" s="112" t="s">
        <v>282</v>
      </c>
      <c r="C67" s="112" t="s">
        <v>282</v>
      </c>
      <c r="D67" s="112" t="s">
        <v>282</v>
      </c>
      <c r="E67" s="112" t="s">
        <v>282</v>
      </c>
      <c r="F67" s="112" t="s">
        <v>282</v>
      </c>
      <c r="G67" s="112" t="s">
        <v>282</v>
      </c>
      <c r="H67" s="112">
        <v>35.6</v>
      </c>
    </row>
    <row r="68" spans="1:8" x14ac:dyDescent="0.25">
      <c r="A68" t="s">
        <v>4324</v>
      </c>
      <c r="B68" s="112" t="s">
        <v>282</v>
      </c>
      <c r="C68" s="112" t="s">
        <v>282</v>
      </c>
      <c r="D68" s="112" t="s">
        <v>282</v>
      </c>
      <c r="E68" s="112" t="s">
        <v>282</v>
      </c>
      <c r="F68" s="112" t="s">
        <v>282</v>
      </c>
      <c r="G68" s="112" t="s">
        <v>282</v>
      </c>
      <c r="H68" s="112">
        <v>44.3</v>
      </c>
    </row>
    <row r="69" spans="1:8" x14ac:dyDescent="0.25">
      <c r="A69" t="s">
        <v>4254</v>
      </c>
      <c r="B69" s="112" t="s">
        <v>282</v>
      </c>
      <c r="C69" s="112" t="s">
        <v>282</v>
      </c>
      <c r="D69" s="112" t="s">
        <v>282</v>
      </c>
      <c r="E69" s="112">
        <v>53.3</v>
      </c>
      <c r="F69" s="112">
        <v>78.900000000000006</v>
      </c>
      <c r="G69" s="112">
        <v>60</v>
      </c>
      <c r="H69" s="112">
        <v>52.5</v>
      </c>
    </row>
    <row r="70" spans="1:8" x14ac:dyDescent="0.25">
      <c r="A70" t="s">
        <v>4208</v>
      </c>
      <c r="B70" s="112" t="s">
        <v>282</v>
      </c>
      <c r="C70" s="112">
        <v>66.099999999999994</v>
      </c>
      <c r="D70" s="112">
        <v>62.7</v>
      </c>
      <c r="E70" s="112">
        <v>69.599999999999994</v>
      </c>
      <c r="F70" s="112">
        <v>72.2</v>
      </c>
      <c r="G70" s="112">
        <v>54.2</v>
      </c>
      <c r="H70" s="112">
        <v>52.6</v>
      </c>
    </row>
    <row r="71" spans="1:8" x14ac:dyDescent="0.25">
      <c r="A71" t="s">
        <v>4325</v>
      </c>
      <c r="B71" s="112" t="s">
        <v>282</v>
      </c>
      <c r="C71" s="112" t="s">
        <v>282</v>
      </c>
      <c r="D71" s="112" t="s">
        <v>282</v>
      </c>
      <c r="E71" s="112" t="s">
        <v>282</v>
      </c>
      <c r="F71" s="112" t="s">
        <v>282</v>
      </c>
      <c r="G71" s="112" t="s">
        <v>282</v>
      </c>
      <c r="H71" s="112">
        <v>22.6</v>
      </c>
    </row>
    <row r="72" spans="1:8" x14ac:dyDescent="0.25">
      <c r="A72" t="s">
        <v>4234</v>
      </c>
      <c r="B72" s="112" t="s">
        <v>282</v>
      </c>
      <c r="C72" s="112">
        <v>42.6</v>
      </c>
      <c r="D72" s="112">
        <v>40.799999999999997</v>
      </c>
      <c r="E72" s="112">
        <v>42.4</v>
      </c>
      <c r="F72" s="112">
        <v>52.6</v>
      </c>
      <c r="G72" s="112">
        <v>48.8</v>
      </c>
      <c r="H72" s="112">
        <v>43.7</v>
      </c>
    </row>
    <row r="73" spans="1:8" x14ac:dyDescent="0.25">
      <c r="A73" t="s">
        <v>4224</v>
      </c>
      <c r="B73" s="112" t="s">
        <v>282</v>
      </c>
      <c r="C73" s="112" t="s">
        <v>282</v>
      </c>
      <c r="D73" s="112" t="s">
        <v>282</v>
      </c>
      <c r="E73" s="112" t="s">
        <v>282</v>
      </c>
      <c r="F73" s="112" t="s">
        <v>282</v>
      </c>
      <c r="G73" s="112">
        <v>39.700000000000003</v>
      </c>
      <c r="H73" s="112">
        <v>49.9</v>
      </c>
    </row>
    <row r="74" spans="1:8" x14ac:dyDescent="0.25">
      <c r="A74" t="s">
        <v>4294</v>
      </c>
      <c r="B74" s="112" t="s">
        <v>282</v>
      </c>
      <c r="C74" s="112">
        <v>43.9</v>
      </c>
      <c r="D74" s="112" t="s">
        <v>282</v>
      </c>
      <c r="E74" s="112" t="s">
        <v>282</v>
      </c>
      <c r="F74" s="112">
        <v>49.3</v>
      </c>
      <c r="G74" s="112">
        <v>47.6</v>
      </c>
      <c r="H74" s="112">
        <v>79.7</v>
      </c>
    </row>
    <row r="75" spans="1:8" x14ac:dyDescent="0.25">
      <c r="A75" t="s">
        <v>5884</v>
      </c>
      <c r="B75" s="112" t="s">
        <v>282</v>
      </c>
      <c r="C75" s="112" t="s">
        <v>282</v>
      </c>
      <c r="D75" s="112" t="s">
        <v>282</v>
      </c>
      <c r="E75" s="112" t="s">
        <v>282</v>
      </c>
      <c r="F75" s="112">
        <v>36.1</v>
      </c>
      <c r="G75" s="112">
        <v>42.2</v>
      </c>
      <c r="H75" s="112">
        <v>40.1</v>
      </c>
    </row>
    <row r="76" spans="1:8" x14ac:dyDescent="0.25">
      <c r="A76" t="s">
        <v>4236</v>
      </c>
      <c r="B76" s="112" t="s">
        <v>282</v>
      </c>
      <c r="C76" s="112" t="s">
        <v>282</v>
      </c>
      <c r="D76" s="112">
        <v>38.1</v>
      </c>
      <c r="E76" s="112">
        <v>31.5</v>
      </c>
      <c r="F76" s="112">
        <v>36.6</v>
      </c>
      <c r="G76" s="112">
        <v>38.9</v>
      </c>
      <c r="H76" s="112">
        <v>41.7</v>
      </c>
    </row>
    <row r="77" spans="1:8" x14ac:dyDescent="0.25">
      <c r="A77" t="s">
        <v>4264</v>
      </c>
      <c r="B77" s="112">
        <v>42.1</v>
      </c>
      <c r="C77" s="112" t="s">
        <v>282</v>
      </c>
      <c r="D77" s="112">
        <v>49</v>
      </c>
      <c r="E77" s="112">
        <v>37.799999999999997</v>
      </c>
      <c r="F77" s="112">
        <v>40.9</v>
      </c>
      <c r="G77" s="112">
        <v>41.1</v>
      </c>
      <c r="H77" s="112">
        <v>41.4</v>
      </c>
    </row>
    <row r="78" spans="1:8" x14ac:dyDescent="0.25">
      <c r="A78" t="s">
        <v>4282</v>
      </c>
      <c r="B78" s="112" t="s">
        <v>282</v>
      </c>
      <c r="C78" s="112" t="s">
        <v>282</v>
      </c>
      <c r="D78" s="112" t="s">
        <v>282</v>
      </c>
      <c r="E78" s="112" t="s">
        <v>282</v>
      </c>
      <c r="F78" s="112" t="s">
        <v>282</v>
      </c>
      <c r="G78" s="112">
        <v>37</v>
      </c>
      <c r="H78" s="112">
        <v>54.8</v>
      </c>
    </row>
    <row r="79" spans="1:8" x14ac:dyDescent="0.25">
      <c r="A79" t="s">
        <v>4242</v>
      </c>
      <c r="B79" s="112">
        <v>64.3</v>
      </c>
      <c r="C79" s="112">
        <v>55.4</v>
      </c>
      <c r="D79" s="112">
        <v>63</v>
      </c>
      <c r="E79" s="112">
        <v>53.6</v>
      </c>
      <c r="F79" s="112">
        <v>54.7</v>
      </c>
      <c r="G79" s="112">
        <v>52.7</v>
      </c>
      <c r="H79" s="112">
        <v>53.3</v>
      </c>
    </row>
    <row r="80" spans="1:8" x14ac:dyDescent="0.25">
      <c r="A80" t="s">
        <v>4222</v>
      </c>
      <c r="B80" s="112" t="s">
        <v>282</v>
      </c>
      <c r="C80" s="112" t="s">
        <v>282</v>
      </c>
      <c r="D80" s="112">
        <v>55.3</v>
      </c>
      <c r="E80" s="112">
        <v>39.9</v>
      </c>
      <c r="F80" s="112">
        <v>45.2</v>
      </c>
      <c r="G80" s="112">
        <v>41.9</v>
      </c>
      <c r="H80" s="112">
        <v>49.1</v>
      </c>
    </row>
    <row r="81" spans="1:8" x14ac:dyDescent="0.25">
      <c r="A81" t="s">
        <v>4284</v>
      </c>
      <c r="B81" s="112" t="s">
        <v>282</v>
      </c>
      <c r="C81" s="112">
        <v>32.200000000000003</v>
      </c>
      <c r="D81" s="112">
        <v>58.8</v>
      </c>
      <c r="E81" s="112">
        <v>42.9</v>
      </c>
      <c r="F81" s="112">
        <v>52.2</v>
      </c>
      <c r="G81" s="112">
        <v>44.4</v>
      </c>
      <c r="H81" s="112">
        <v>41.2</v>
      </c>
    </row>
    <row r="82" spans="1:8" x14ac:dyDescent="0.25">
      <c r="A82" t="s">
        <v>4288</v>
      </c>
      <c r="B82" s="112" t="s">
        <v>282</v>
      </c>
      <c r="C82" s="112">
        <v>37.1</v>
      </c>
      <c r="D82" s="112">
        <v>55.3</v>
      </c>
      <c r="E82" s="112">
        <v>77.3</v>
      </c>
      <c r="F82" s="112">
        <v>64.2</v>
      </c>
      <c r="G82" s="112">
        <v>55.2</v>
      </c>
      <c r="H82" s="112">
        <v>42.9</v>
      </c>
    </row>
    <row r="83" spans="1:8" x14ac:dyDescent="0.25">
      <c r="A83" t="s">
        <v>4268</v>
      </c>
      <c r="B83" s="112" t="s">
        <v>282</v>
      </c>
      <c r="C83" s="112">
        <v>29.2</v>
      </c>
      <c r="D83" s="112">
        <v>40.299999999999997</v>
      </c>
      <c r="E83" s="112">
        <v>32.700000000000003</v>
      </c>
      <c r="F83" s="112">
        <v>48.4</v>
      </c>
      <c r="G83" s="112">
        <v>40.799999999999997</v>
      </c>
      <c r="H83" s="112">
        <v>40.200000000000003</v>
      </c>
    </row>
    <row r="84" spans="1:8" x14ac:dyDescent="0.25">
      <c r="A84" t="s">
        <v>4256</v>
      </c>
      <c r="B84" s="112" t="s">
        <v>282</v>
      </c>
      <c r="C84" s="112">
        <v>38.6</v>
      </c>
      <c r="D84" s="112">
        <v>40.5</v>
      </c>
      <c r="E84" s="112">
        <v>25.9</v>
      </c>
      <c r="F84" s="112">
        <v>50.4</v>
      </c>
      <c r="G84" s="112">
        <v>47.9</v>
      </c>
      <c r="H84" s="112">
        <v>53.1</v>
      </c>
    </row>
    <row r="85" spans="1:8" x14ac:dyDescent="0.25">
      <c r="A85" t="s">
        <v>4326</v>
      </c>
      <c r="B85" s="112" t="s">
        <v>282</v>
      </c>
      <c r="C85" s="112" t="s">
        <v>282</v>
      </c>
      <c r="D85" s="112" t="s">
        <v>282</v>
      </c>
      <c r="E85" s="112" t="s">
        <v>282</v>
      </c>
      <c r="F85" s="112">
        <v>57.2</v>
      </c>
      <c r="G85" s="112">
        <v>57.6</v>
      </c>
      <c r="H85" s="112">
        <v>52.2</v>
      </c>
    </row>
    <row r="86" spans="1:8" x14ac:dyDescent="0.25">
      <c r="A86" t="s">
        <v>4186</v>
      </c>
      <c r="B86" s="112" t="s">
        <v>282</v>
      </c>
      <c r="C86" s="112" t="s">
        <v>282</v>
      </c>
      <c r="D86" s="112" t="s">
        <v>282</v>
      </c>
      <c r="E86" s="112">
        <v>40.5</v>
      </c>
      <c r="F86" s="112">
        <v>52.2</v>
      </c>
      <c r="G86" s="112">
        <v>38.700000000000003</v>
      </c>
      <c r="H86" s="112">
        <v>43.3</v>
      </c>
    </row>
    <row r="87" spans="1:8" x14ac:dyDescent="0.25">
      <c r="A87" t="s">
        <v>4327</v>
      </c>
      <c r="B87" s="112" t="s">
        <v>282</v>
      </c>
      <c r="C87" s="112" t="s">
        <v>282</v>
      </c>
      <c r="D87" s="112" t="s">
        <v>282</v>
      </c>
      <c r="E87" s="112">
        <v>66.400000000000006</v>
      </c>
      <c r="F87" s="112">
        <v>75.400000000000006</v>
      </c>
      <c r="G87" s="112">
        <v>63.6</v>
      </c>
      <c r="H87" s="112">
        <v>65.400000000000006</v>
      </c>
    </row>
    <row r="88" spans="1:8" x14ac:dyDescent="0.25">
      <c r="A88" t="s">
        <v>4228</v>
      </c>
      <c r="B88" s="112" t="s">
        <v>282</v>
      </c>
      <c r="C88" s="112" t="s">
        <v>282</v>
      </c>
      <c r="D88" s="112">
        <v>52.7</v>
      </c>
      <c r="E88" s="112">
        <v>30.5</v>
      </c>
      <c r="F88" s="112">
        <v>54.6</v>
      </c>
      <c r="G88" s="112">
        <v>52.5</v>
      </c>
      <c r="H88" s="112">
        <v>60.5</v>
      </c>
    </row>
    <row r="89" spans="1:8" x14ac:dyDescent="0.25">
      <c r="A89" t="s">
        <v>4230</v>
      </c>
      <c r="B89" s="112" t="s">
        <v>282</v>
      </c>
      <c r="C89" s="112" t="s">
        <v>282</v>
      </c>
      <c r="D89" s="112">
        <v>46.3</v>
      </c>
      <c r="E89" s="112">
        <v>33.200000000000003</v>
      </c>
      <c r="F89" s="112">
        <v>28.1</v>
      </c>
      <c r="G89" s="112">
        <v>30.9</v>
      </c>
      <c r="H89" s="112">
        <v>36.6</v>
      </c>
    </row>
    <row r="90" spans="1:8" x14ac:dyDescent="0.25">
      <c r="A90" t="s">
        <v>4252</v>
      </c>
      <c r="B90" s="112" t="s">
        <v>282</v>
      </c>
      <c r="C90" s="112">
        <v>29.7</v>
      </c>
      <c r="D90" s="112">
        <v>43.4</v>
      </c>
      <c r="E90" s="112">
        <v>27.3</v>
      </c>
      <c r="F90" s="112">
        <v>39.5</v>
      </c>
      <c r="G90" s="112">
        <v>29.2</v>
      </c>
      <c r="H90" s="112">
        <v>44.7</v>
      </c>
    </row>
    <row r="91" spans="1:8" x14ac:dyDescent="0.25">
      <c r="A91" t="s">
        <v>4220</v>
      </c>
      <c r="B91" s="112" t="s">
        <v>282</v>
      </c>
      <c r="C91" s="112" t="s">
        <v>282</v>
      </c>
      <c r="D91" s="112" t="s">
        <v>282</v>
      </c>
      <c r="E91" s="112" t="s">
        <v>282</v>
      </c>
      <c r="F91" s="112">
        <v>67.400000000000006</v>
      </c>
      <c r="G91" s="112">
        <v>50.9</v>
      </c>
      <c r="H91" s="112">
        <v>55.7</v>
      </c>
    </row>
    <row r="92" spans="1:8" x14ac:dyDescent="0.25">
      <c r="A92" t="s">
        <v>4216</v>
      </c>
      <c r="B92" s="112" t="s">
        <v>282</v>
      </c>
      <c r="C92" s="112" t="s">
        <v>282</v>
      </c>
      <c r="D92" s="112" t="s">
        <v>282</v>
      </c>
      <c r="E92" s="112" t="s">
        <v>282</v>
      </c>
      <c r="F92" s="112">
        <v>50.2</v>
      </c>
      <c r="G92" s="112">
        <v>54.9</v>
      </c>
      <c r="H92" s="112">
        <v>56.1</v>
      </c>
    </row>
    <row r="93" spans="1:8" x14ac:dyDescent="0.25">
      <c r="A93" t="s">
        <v>4286</v>
      </c>
      <c r="B93" s="112" t="s">
        <v>282</v>
      </c>
      <c r="C93" s="112">
        <v>68.8</v>
      </c>
      <c r="D93" s="112" t="s">
        <v>282</v>
      </c>
      <c r="E93" s="112">
        <v>67.5</v>
      </c>
      <c r="F93" s="112">
        <v>67.8</v>
      </c>
      <c r="G93" s="112">
        <v>62.6</v>
      </c>
      <c r="H93" s="112">
        <v>62.5</v>
      </c>
    </row>
    <row r="94" spans="1:8" x14ac:dyDescent="0.25">
      <c r="A94" t="s">
        <v>4206</v>
      </c>
      <c r="B94" s="112" t="s">
        <v>282</v>
      </c>
      <c r="C94" s="112" t="s">
        <v>282</v>
      </c>
      <c r="D94" s="112">
        <v>45.5</v>
      </c>
      <c r="E94" s="112">
        <v>31.7</v>
      </c>
      <c r="F94" s="112">
        <v>47.1</v>
      </c>
      <c r="G94" s="112">
        <v>41</v>
      </c>
      <c r="H94" s="112">
        <v>44.4</v>
      </c>
    </row>
    <row r="95" spans="1:8" x14ac:dyDescent="0.25">
      <c r="A95" s="4" t="s">
        <v>235</v>
      </c>
      <c r="B95" s="4">
        <v>47.9</v>
      </c>
      <c r="C95" s="4">
        <v>39.200000000000003</v>
      </c>
      <c r="D95" s="4">
        <v>46.2</v>
      </c>
      <c r="E95" s="4">
        <v>36.9</v>
      </c>
      <c r="F95" s="4">
        <v>50.6</v>
      </c>
      <c r="G95" s="4">
        <v>43.2</v>
      </c>
      <c r="H95" s="4">
        <v>44.6</v>
      </c>
    </row>
    <row r="96" spans="1:8" x14ac:dyDescent="0.25">
      <c r="B96" s="112"/>
      <c r="C96" s="112"/>
      <c r="D96" s="112"/>
      <c r="E96" s="112"/>
      <c r="F96" s="112"/>
      <c r="G96" s="112"/>
      <c r="H96" s="112"/>
    </row>
  </sheetData>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H59"/>
  <sheetViews>
    <sheetView workbookViewId="0"/>
  </sheetViews>
  <sheetFormatPr defaultRowHeight="15" x14ac:dyDescent="0.25"/>
  <cols>
    <col min="1" max="1" width="54.7109375" customWidth="1"/>
    <col min="2" max="7" width="30.7109375" customWidth="1"/>
  </cols>
  <sheetData>
    <row r="1" spans="1:8" x14ac:dyDescent="0.25">
      <c r="A1" s="4" t="s">
        <v>15</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236</v>
      </c>
      <c r="B3" s="14">
        <v>79</v>
      </c>
      <c r="C3" s="14">
        <v>56</v>
      </c>
      <c r="D3" s="14">
        <v>82</v>
      </c>
      <c r="E3" s="14">
        <v>80</v>
      </c>
      <c r="F3" s="14">
        <v>76</v>
      </c>
      <c r="G3" s="14">
        <v>73</v>
      </c>
    </row>
    <row r="4" spans="1:8" x14ac:dyDescent="0.25">
      <c r="A4" t="s">
        <v>237</v>
      </c>
      <c r="B4" s="14">
        <v>80</v>
      </c>
      <c r="C4" s="14">
        <v>55</v>
      </c>
      <c r="D4" s="14">
        <v>80</v>
      </c>
      <c r="E4" s="14">
        <v>77</v>
      </c>
      <c r="F4" s="14">
        <v>70</v>
      </c>
      <c r="G4" s="14">
        <v>70</v>
      </c>
    </row>
    <row r="5" spans="1:8" x14ac:dyDescent="0.25">
      <c r="A5" t="s">
        <v>238</v>
      </c>
      <c r="B5" s="14">
        <v>77</v>
      </c>
      <c r="C5" s="14">
        <v>57</v>
      </c>
      <c r="D5" s="14">
        <v>79</v>
      </c>
      <c r="E5" s="14">
        <v>77</v>
      </c>
      <c r="F5" s="14">
        <v>72</v>
      </c>
      <c r="G5" s="14">
        <v>69</v>
      </c>
    </row>
    <row r="6" spans="1:8" x14ac:dyDescent="0.25">
      <c r="A6" t="s">
        <v>239</v>
      </c>
      <c r="B6" s="14">
        <v>82</v>
      </c>
      <c r="C6" s="14">
        <v>56</v>
      </c>
      <c r="D6" s="14">
        <v>83</v>
      </c>
      <c r="E6" s="14">
        <v>79</v>
      </c>
      <c r="F6" s="14">
        <v>73</v>
      </c>
      <c r="G6" s="14">
        <v>74</v>
      </c>
    </row>
    <row r="7" spans="1:8" x14ac:dyDescent="0.25">
      <c r="A7" t="s">
        <v>240</v>
      </c>
      <c r="B7" s="14">
        <v>80</v>
      </c>
      <c r="C7" s="14">
        <v>60</v>
      </c>
      <c r="D7" s="14">
        <v>80</v>
      </c>
      <c r="E7" s="14">
        <v>78</v>
      </c>
      <c r="F7" s="14">
        <v>73</v>
      </c>
      <c r="G7" s="14">
        <v>71</v>
      </c>
    </row>
    <row r="8" spans="1:8" x14ac:dyDescent="0.25">
      <c r="A8" t="s">
        <v>241</v>
      </c>
      <c r="B8" s="14">
        <v>80</v>
      </c>
      <c r="C8" s="14">
        <v>53</v>
      </c>
      <c r="D8" s="14">
        <v>81</v>
      </c>
      <c r="E8" s="14">
        <v>79</v>
      </c>
      <c r="F8" s="14">
        <v>72</v>
      </c>
      <c r="G8" s="14">
        <v>72</v>
      </c>
    </row>
    <row r="9" spans="1:8" x14ac:dyDescent="0.25">
      <c r="A9" t="s">
        <v>242</v>
      </c>
      <c r="B9" s="14">
        <v>77</v>
      </c>
      <c r="C9" s="14">
        <v>44</v>
      </c>
      <c r="D9" s="14">
        <v>78</v>
      </c>
      <c r="E9" s="14">
        <v>76</v>
      </c>
      <c r="F9" s="14">
        <v>69</v>
      </c>
      <c r="G9" s="14">
        <v>70</v>
      </c>
    </row>
    <row r="10" spans="1:8" x14ac:dyDescent="0.25">
      <c r="A10" t="s">
        <v>243</v>
      </c>
      <c r="B10" s="14">
        <v>80</v>
      </c>
      <c r="C10" s="14">
        <v>42</v>
      </c>
      <c r="D10" s="14">
        <v>83</v>
      </c>
      <c r="E10" s="14">
        <v>79</v>
      </c>
      <c r="F10" s="14">
        <v>74</v>
      </c>
      <c r="G10" s="14">
        <v>76</v>
      </c>
    </row>
    <row r="11" spans="1:8" x14ac:dyDescent="0.25">
      <c r="A11" t="s">
        <v>244</v>
      </c>
      <c r="B11" s="14">
        <v>79</v>
      </c>
      <c r="C11" s="14">
        <v>52</v>
      </c>
      <c r="D11" s="14">
        <v>82</v>
      </c>
      <c r="E11" s="14">
        <v>76</v>
      </c>
      <c r="F11" s="14">
        <v>67</v>
      </c>
      <c r="G11" s="14">
        <v>72</v>
      </c>
    </row>
    <row r="12" spans="1:8" x14ac:dyDescent="0.25">
      <c r="A12" t="s">
        <v>245</v>
      </c>
      <c r="B12" s="14">
        <v>80</v>
      </c>
      <c r="C12" s="14">
        <v>56</v>
      </c>
      <c r="D12" s="14">
        <v>81</v>
      </c>
      <c r="E12" s="14">
        <v>78</v>
      </c>
      <c r="F12" s="14">
        <v>73</v>
      </c>
      <c r="G12" s="14">
        <v>71</v>
      </c>
    </row>
    <row r="13" spans="1:8" x14ac:dyDescent="0.25">
      <c r="A13" t="s">
        <v>246</v>
      </c>
      <c r="B13" s="14">
        <v>80</v>
      </c>
      <c r="C13" s="14">
        <v>55</v>
      </c>
      <c r="D13" s="14">
        <v>81</v>
      </c>
      <c r="E13" s="14">
        <v>79</v>
      </c>
      <c r="F13" s="14">
        <v>73</v>
      </c>
      <c r="G13" s="14">
        <v>72</v>
      </c>
    </row>
    <row r="14" spans="1:8" x14ac:dyDescent="0.25">
      <c r="A14" t="s">
        <v>247</v>
      </c>
      <c r="B14" s="14">
        <v>78</v>
      </c>
      <c r="C14" s="14">
        <v>56</v>
      </c>
      <c r="D14" s="14">
        <v>78</v>
      </c>
      <c r="E14" s="14">
        <v>76</v>
      </c>
      <c r="F14" s="14">
        <v>71</v>
      </c>
      <c r="G14" s="14">
        <v>68</v>
      </c>
    </row>
    <row r="15" spans="1:8" x14ac:dyDescent="0.25">
      <c r="A15" t="s">
        <v>248</v>
      </c>
      <c r="B15" s="14">
        <v>80</v>
      </c>
      <c r="C15" s="14">
        <v>51</v>
      </c>
      <c r="D15" s="14">
        <v>82</v>
      </c>
      <c r="E15" s="14">
        <v>81</v>
      </c>
      <c r="F15" s="14">
        <v>75</v>
      </c>
      <c r="G15" s="14">
        <v>72</v>
      </c>
    </row>
    <row r="16" spans="1:8" x14ac:dyDescent="0.25">
      <c r="A16" t="s">
        <v>249</v>
      </c>
      <c r="B16" s="14">
        <v>80</v>
      </c>
      <c r="C16" s="14">
        <v>56</v>
      </c>
      <c r="D16" s="14">
        <v>81</v>
      </c>
      <c r="E16" s="14">
        <v>78</v>
      </c>
      <c r="F16" s="14">
        <v>73</v>
      </c>
      <c r="G16" s="14">
        <v>71</v>
      </c>
    </row>
    <row r="17" spans="1:7" x14ac:dyDescent="0.25">
      <c r="A17" t="s">
        <v>250</v>
      </c>
      <c r="B17" s="14">
        <v>80</v>
      </c>
      <c r="C17" s="14">
        <v>59</v>
      </c>
      <c r="D17" s="14">
        <v>81</v>
      </c>
      <c r="E17" s="14">
        <v>78</v>
      </c>
      <c r="F17" s="14">
        <v>73</v>
      </c>
      <c r="G17" s="14">
        <v>71</v>
      </c>
    </row>
    <row r="18" spans="1:7" x14ac:dyDescent="0.25">
      <c r="A18" t="s">
        <v>251</v>
      </c>
      <c r="B18" s="14">
        <v>80</v>
      </c>
      <c r="C18" s="14">
        <v>38</v>
      </c>
      <c r="D18" s="14">
        <v>83</v>
      </c>
      <c r="E18" s="14">
        <v>81</v>
      </c>
      <c r="F18" s="14">
        <v>73</v>
      </c>
      <c r="G18" s="14">
        <v>78</v>
      </c>
    </row>
    <row r="19" spans="1:7" x14ac:dyDescent="0.25">
      <c r="A19" t="s">
        <v>252</v>
      </c>
      <c r="B19" s="14">
        <v>81</v>
      </c>
      <c r="C19" s="14">
        <v>54</v>
      </c>
      <c r="D19" s="14">
        <v>82</v>
      </c>
      <c r="E19" s="14">
        <v>80</v>
      </c>
      <c r="F19" s="14">
        <v>75</v>
      </c>
      <c r="G19" s="14">
        <v>73</v>
      </c>
    </row>
    <row r="20" spans="1:7" x14ac:dyDescent="0.25">
      <c r="A20" t="s">
        <v>253</v>
      </c>
      <c r="B20" s="14">
        <v>78</v>
      </c>
      <c r="C20" s="14">
        <v>58</v>
      </c>
      <c r="D20" s="14">
        <v>79</v>
      </c>
      <c r="E20" s="14">
        <v>76</v>
      </c>
      <c r="F20" s="14">
        <v>70</v>
      </c>
      <c r="G20" s="14">
        <v>69</v>
      </c>
    </row>
    <row r="21" spans="1:7" x14ac:dyDescent="0.25">
      <c r="A21" t="s">
        <v>254</v>
      </c>
      <c r="B21" s="14">
        <v>81</v>
      </c>
      <c r="C21" s="14">
        <v>58</v>
      </c>
      <c r="D21" s="14">
        <v>84</v>
      </c>
      <c r="E21" s="14">
        <v>83</v>
      </c>
      <c r="F21" s="14">
        <v>79</v>
      </c>
      <c r="G21" s="14">
        <v>75</v>
      </c>
    </row>
    <row r="22" spans="1:7" x14ac:dyDescent="0.25">
      <c r="A22" t="s">
        <v>255</v>
      </c>
      <c r="B22" s="14">
        <v>80</v>
      </c>
      <c r="C22" s="14">
        <v>59</v>
      </c>
      <c r="D22" s="14">
        <v>84</v>
      </c>
      <c r="E22" s="14">
        <v>83</v>
      </c>
      <c r="F22" s="14">
        <v>77</v>
      </c>
      <c r="G22" s="14">
        <v>75</v>
      </c>
    </row>
    <row r="23" spans="1:7" x14ac:dyDescent="0.25">
      <c r="A23" t="s">
        <v>256</v>
      </c>
      <c r="B23" s="14">
        <v>76</v>
      </c>
      <c r="C23" s="14">
        <v>51</v>
      </c>
      <c r="D23" s="14">
        <v>76</v>
      </c>
      <c r="E23" s="14">
        <v>73</v>
      </c>
      <c r="F23" s="14">
        <v>73</v>
      </c>
      <c r="G23" s="14">
        <v>65</v>
      </c>
    </row>
    <row r="24" spans="1:7" x14ac:dyDescent="0.25">
      <c r="A24" t="s">
        <v>257</v>
      </c>
      <c r="B24" s="14">
        <v>79</v>
      </c>
      <c r="C24" s="14">
        <v>54</v>
      </c>
      <c r="D24" s="14">
        <v>83</v>
      </c>
      <c r="E24" s="14">
        <v>82</v>
      </c>
      <c r="F24" s="14">
        <v>75</v>
      </c>
      <c r="G24" s="14">
        <v>75</v>
      </c>
    </row>
    <row r="25" spans="1:7" x14ac:dyDescent="0.25">
      <c r="A25" t="s">
        <v>258</v>
      </c>
      <c r="B25" s="14">
        <v>79</v>
      </c>
      <c r="C25" s="14">
        <v>58</v>
      </c>
      <c r="D25" s="14">
        <v>82</v>
      </c>
      <c r="E25" s="14">
        <v>80</v>
      </c>
      <c r="F25" s="14">
        <v>76</v>
      </c>
      <c r="G25" s="14">
        <v>72</v>
      </c>
    </row>
    <row r="26" spans="1:7" x14ac:dyDescent="0.25">
      <c r="A26" t="s">
        <v>259</v>
      </c>
      <c r="B26" s="14">
        <v>81</v>
      </c>
      <c r="C26" s="14">
        <v>55</v>
      </c>
      <c r="D26" s="14">
        <v>82</v>
      </c>
      <c r="E26" s="14">
        <v>79</v>
      </c>
      <c r="F26" s="14">
        <v>74</v>
      </c>
      <c r="G26" s="14">
        <v>73</v>
      </c>
    </row>
    <row r="27" spans="1:7" x14ac:dyDescent="0.25">
      <c r="A27" t="s">
        <v>260</v>
      </c>
      <c r="B27" s="14">
        <v>81</v>
      </c>
      <c r="C27" s="14">
        <v>55</v>
      </c>
      <c r="D27" s="14">
        <v>83</v>
      </c>
      <c r="E27" s="14">
        <v>81</v>
      </c>
      <c r="F27" s="14">
        <v>75</v>
      </c>
      <c r="G27" s="14">
        <v>74</v>
      </c>
    </row>
    <row r="28" spans="1:7" x14ac:dyDescent="0.25">
      <c r="A28" t="s">
        <v>261</v>
      </c>
      <c r="B28" s="14">
        <v>81</v>
      </c>
      <c r="C28" s="14">
        <v>52</v>
      </c>
      <c r="D28" s="14">
        <v>83</v>
      </c>
      <c r="E28" s="14">
        <v>81</v>
      </c>
      <c r="F28" s="14">
        <v>76</v>
      </c>
      <c r="G28" s="14">
        <v>73</v>
      </c>
    </row>
    <row r="29" spans="1:7" x14ac:dyDescent="0.25">
      <c r="A29" t="s">
        <v>262</v>
      </c>
      <c r="B29" s="14">
        <v>81</v>
      </c>
      <c r="C29" s="14">
        <v>55</v>
      </c>
      <c r="D29" s="14">
        <v>82</v>
      </c>
      <c r="E29" s="14">
        <v>80</v>
      </c>
      <c r="F29" s="14">
        <v>75</v>
      </c>
      <c r="G29" s="14">
        <v>73</v>
      </c>
    </row>
    <row r="30" spans="1:7" x14ac:dyDescent="0.25">
      <c r="A30" t="s">
        <v>263</v>
      </c>
      <c r="B30" s="14">
        <v>81</v>
      </c>
      <c r="C30" s="14">
        <v>53</v>
      </c>
      <c r="D30" s="14">
        <v>85</v>
      </c>
      <c r="E30" s="14">
        <v>83</v>
      </c>
      <c r="F30" s="14">
        <v>78</v>
      </c>
      <c r="G30" s="14">
        <v>76</v>
      </c>
    </row>
    <row r="31" spans="1:7" x14ac:dyDescent="0.25">
      <c r="A31" s="4" t="s">
        <v>235</v>
      </c>
      <c r="B31" s="4">
        <v>80</v>
      </c>
      <c r="C31" s="4">
        <v>56</v>
      </c>
      <c r="D31" s="4">
        <v>81</v>
      </c>
      <c r="E31" s="4">
        <v>78</v>
      </c>
      <c r="F31" s="4">
        <v>73</v>
      </c>
      <c r="G31" s="4">
        <v>71</v>
      </c>
    </row>
    <row r="32" spans="1:7" x14ac:dyDescent="0.25">
      <c r="B32" s="14"/>
      <c r="C32" s="14"/>
      <c r="D32" s="14"/>
      <c r="E32" s="14"/>
      <c r="F32" s="14"/>
      <c r="G32" s="14"/>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280</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3" spans="1:1" x14ac:dyDescent="0.25">
      <c r="A53" t="s">
        <v>195</v>
      </c>
    </row>
    <row r="54" spans="1:1" x14ac:dyDescent="0.25">
      <c r="A54" t="s">
        <v>196</v>
      </c>
    </row>
    <row r="55" spans="1:1" x14ac:dyDescent="0.25">
      <c r="A55" t="s">
        <v>197</v>
      </c>
    </row>
    <row r="56" spans="1:1" x14ac:dyDescent="0.25">
      <c r="A56" t="s">
        <v>198</v>
      </c>
    </row>
    <row r="57" spans="1:1" x14ac:dyDescent="0.25">
      <c r="A57" t="s">
        <v>199</v>
      </c>
    </row>
    <row r="58" spans="1:1" x14ac:dyDescent="0.25">
      <c r="A58" t="s">
        <v>200</v>
      </c>
    </row>
    <row r="59" spans="1:1" x14ac:dyDescent="0.25">
      <c r="A59" t="s">
        <v>201</v>
      </c>
    </row>
  </sheetData>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F8"/>
  <sheetViews>
    <sheetView workbookViewId="0"/>
  </sheetViews>
  <sheetFormatPr defaultRowHeight="15" x14ac:dyDescent="0.25"/>
  <cols>
    <col min="1" max="1" width="54.7109375" customWidth="1"/>
    <col min="2" max="5" width="22.7109375" customWidth="1"/>
  </cols>
  <sheetData>
    <row r="1" spans="1:6" x14ac:dyDescent="0.25">
      <c r="A1" s="4" t="s">
        <v>137</v>
      </c>
      <c r="F1" s="1" t="str">
        <f>HYPERLINK("#'INDEX'!A1", "Back to INDEX")</f>
        <v>Back to INDEX</v>
      </c>
    </row>
    <row r="2" spans="1:6" x14ac:dyDescent="0.25">
      <c r="A2" s="3" t="s">
        <v>178</v>
      </c>
      <c r="B2" s="3" t="s">
        <v>5885</v>
      </c>
      <c r="C2" s="3" t="s">
        <v>5886</v>
      </c>
      <c r="D2" s="3" t="s">
        <v>5887</v>
      </c>
      <c r="E2" s="3" t="s">
        <v>5888</v>
      </c>
    </row>
    <row r="3" spans="1:6" x14ac:dyDescent="0.25">
      <c r="A3" t="s">
        <v>380</v>
      </c>
      <c r="B3" s="113">
        <v>616926</v>
      </c>
      <c r="C3" s="113">
        <v>565829</v>
      </c>
      <c r="D3" s="113">
        <v>248990</v>
      </c>
      <c r="E3" s="113">
        <v>44</v>
      </c>
    </row>
    <row r="4" spans="1:6" x14ac:dyDescent="0.25">
      <c r="A4" t="s">
        <v>379</v>
      </c>
      <c r="B4" s="113">
        <v>76545</v>
      </c>
      <c r="C4" s="113">
        <v>70266</v>
      </c>
      <c r="D4" s="113">
        <v>31311</v>
      </c>
      <c r="E4" s="113">
        <v>44.6</v>
      </c>
    </row>
    <row r="5" spans="1:6" x14ac:dyDescent="0.25">
      <c r="A5" t="s">
        <v>185</v>
      </c>
      <c r="B5" s="113">
        <v>461852</v>
      </c>
      <c r="C5" s="113">
        <v>423986</v>
      </c>
      <c r="D5" s="113">
        <v>183998</v>
      </c>
      <c r="E5" s="113">
        <v>43.4</v>
      </c>
    </row>
    <row r="6" spans="1:6" x14ac:dyDescent="0.25">
      <c r="A6" t="s">
        <v>5889</v>
      </c>
      <c r="B6" s="113">
        <v>231619</v>
      </c>
      <c r="C6" s="113">
        <v>212109</v>
      </c>
      <c r="D6" s="113">
        <v>96303</v>
      </c>
      <c r="E6" s="113">
        <v>45.4</v>
      </c>
    </row>
    <row r="7" spans="1:6" x14ac:dyDescent="0.25">
      <c r="A7" s="4" t="s">
        <v>235</v>
      </c>
      <c r="B7" s="4">
        <v>693471</v>
      </c>
      <c r="C7" s="4">
        <v>636095</v>
      </c>
      <c r="D7" s="4">
        <v>280301</v>
      </c>
      <c r="E7" s="4">
        <v>44.1</v>
      </c>
    </row>
    <row r="8" spans="1:6" x14ac:dyDescent="0.25">
      <c r="B8" s="113"/>
      <c r="C8" s="113"/>
      <c r="D8" s="113"/>
      <c r="E8" s="113"/>
    </row>
  </sheetData>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K7"/>
  <sheetViews>
    <sheetView workbookViewId="0"/>
  </sheetViews>
  <sheetFormatPr defaultRowHeight="15" x14ac:dyDescent="0.25"/>
  <cols>
    <col min="1" max="1" width="54.7109375" customWidth="1"/>
    <col min="2" max="10" width="20.7109375" customWidth="1"/>
  </cols>
  <sheetData>
    <row r="1" spans="1:11" x14ac:dyDescent="0.25">
      <c r="A1" s="4" t="s">
        <v>138</v>
      </c>
      <c r="K1" s="1" t="str">
        <f>HYPERLINK("#'INDEX'!A1", "Back to INDEX")</f>
        <v>Back to INDEX</v>
      </c>
    </row>
    <row r="2" spans="1:11" x14ac:dyDescent="0.25">
      <c r="A2" s="3" t="s">
        <v>178</v>
      </c>
      <c r="B2" s="3" t="s">
        <v>215</v>
      </c>
      <c r="C2" s="3" t="s">
        <v>5852</v>
      </c>
      <c r="D2" s="3" t="s">
        <v>5851</v>
      </c>
      <c r="E2" s="3" t="s">
        <v>5850</v>
      </c>
      <c r="F2" s="3" t="s">
        <v>219</v>
      </c>
      <c r="G2" s="3" t="s">
        <v>5890</v>
      </c>
      <c r="H2" s="3" t="s">
        <v>5891</v>
      </c>
      <c r="I2" s="3" t="s">
        <v>5892</v>
      </c>
      <c r="J2" s="3" t="s">
        <v>5893</v>
      </c>
    </row>
    <row r="3" spans="1:11" x14ac:dyDescent="0.25">
      <c r="A3" s="4" t="s">
        <v>5894</v>
      </c>
      <c r="B3" s="4">
        <v>21.1</v>
      </c>
      <c r="C3" s="4">
        <v>29.3</v>
      </c>
      <c r="D3" s="4">
        <v>30.1</v>
      </c>
      <c r="E3" s="4">
        <v>37.700000000000003</v>
      </c>
      <c r="F3" s="4">
        <v>45.6</v>
      </c>
      <c r="G3" s="4">
        <v>36.200000000000003</v>
      </c>
      <c r="H3" s="4">
        <v>48.9</v>
      </c>
      <c r="I3" s="4">
        <v>42.6</v>
      </c>
      <c r="J3" s="4">
        <v>44.1</v>
      </c>
    </row>
    <row r="4" spans="1:11" x14ac:dyDescent="0.25">
      <c r="A4" t="s">
        <v>5895</v>
      </c>
      <c r="B4" s="114">
        <v>21.1</v>
      </c>
      <c r="C4" s="114">
        <v>29.3</v>
      </c>
      <c r="D4" s="114">
        <v>30.1</v>
      </c>
      <c r="E4" s="114">
        <v>37.6</v>
      </c>
      <c r="F4" s="114">
        <v>45.6</v>
      </c>
      <c r="G4" s="114">
        <v>36.200000000000003</v>
      </c>
      <c r="H4" s="114">
        <v>48.8</v>
      </c>
      <c r="I4" s="114">
        <v>42.5</v>
      </c>
      <c r="J4" s="114">
        <v>44</v>
      </c>
    </row>
    <row r="5" spans="1:11" x14ac:dyDescent="0.25">
      <c r="A5" t="s">
        <v>5896</v>
      </c>
      <c r="B5" s="114" t="s">
        <v>282</v>
      </c>
      <c r="C5" s="114" t="s">
        <v>282</v>
      </c>
      <c r="D5" s="114" t="s">
        <v>282</v>
      </c>
      <c r="E5" s="114">
        <v>39.200000000000003</v>
      </c>
      <c r="F5" s="114">
        <v>46.2</v>
      </c>
      <c r="G5" s="114">
        <v>36.9</v>
      </c>
      <c r="H5" s="114">
        <v>50.6</v>
      </c>
      <c r="I5" s="114">
        <v>43.2</v>
      </c>
      <c r="J5" s="114">
        <v>44.6</v>
      </c>
    </row>
    <row r="6" spans="1:11" x14ac:dyDescent="0.25">
      <c r="A6" t="s">
        <v>5897</v>
      </c>
      <c r="B6" s="114"/>
      <c r="C6" s="114"/>
      <c r="D6" s="114"/>
      <c r="E6" s="114"/>
      <c r="F6" s="114"/>
      <c r="G6" s="114"/>
      <c r="H6" s="114"/>
      <c r="I6" s="114"/>
      <c r="J6" s="114"/>
    </row>
    <row r="7" spans="1:11" x14ac:dyDescent="0.25">
      <c r="B7" s="114"/>
      <c r="C7" s="114"/>
      <c r="D7" s="114"/>
      <c r="E7" s="114"/>
      <c r="F7" s="114"/>
      <c r="G7" s="114"/>
      <c r="H7" s="114"/>
      <c r="I7" s="114"/>
      <c r="J7" s="114"/>
    </row>
  </sheetData>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F34"/>
  <sheetViews>
    <sheetView workbookViewId="0"/>
  </sheetViews>
  <sheetFormatPr defaultRowHeight="15" x14ac:dyDescent="0.25"/>
  <cols>
    <col min="1" max="1" width="54.7109375" customWidth="1"/>
    <col min="2" max="5" width="22.7109375" customWidth="1"/>
  </cols>
  <sheetData>
    <row r="1" spans="1:6" x14ac:dyDescent="0.25">
      <c r="A1" s="4" t="s">
        <v>140</v>
      </c>
      <c r="F1" s="1" t="str">
        <f>HYPERLINK("#'INDEX'!A1", "Back to INDEX")</f>
        <v>Back to INDEX</v>
      </c>
    </row>
    <row r="2" spans="1:6" x14ac:dyDescent="0.25">
      <c r="A2" s="3" t="s">
        <v>5898</v>
      </c>
      <c r="B2" s="3" t="s">
        <v>5899</v>
      </c>
      <c r="C2" s="3" t="s">
        <v>5900</v>
      </c>
      <c r="D2" s="3" t="s">
        <v>5901</v>
      </c>
      <c r="E2" s="3" t="s">
        <v>5902</v>
      </c>
    </row>
    <row r="3" spans="1:6" x14ac:dyDescent="0.25">
      <c r="A3" t="s">
        <v>236</v>
      </c>
      <c r="B3" s="115">
        <v>245976</v>
      </c>
      <c r="C3" s="115">
        <v>53.3</v>
      </c>
      <c r="D3" s="115">
        <v>106702</v>
      </c>
      <c r="E3" s="115">
        <v>58</v>
      </c>
    </row>
    <row r="4" spans="1:6" x14ac:dyDescent="0.25">
      <c r="A4" t="s">
        <v>237</v>
      </c>
      <c r="B4" s="115">
        <v>215876</v>
      </c>
      <c r="C4" s="115">
        <v>46.7</v>
      </c>
      <c r="D4" s="115">
        <v>77293</v>
      </c>
      <c r="E4" s="115">
        <v>42</v>
      </c>
    </row>
    <row r="5" spans="1:6" x14ac:dyDescent="0.25">
      <c r="A5" t="s">
        <v>238</v>
      </c>
      <c r="B5" s="115">
        <v>196956</v>
      </c>
      <c r="C5" s="115">
        <v>43.1</v>
      </c>
      <c r="D5" s="115">
        <v>64284</v>
      </c>
      <c r="E5" s="115">
        <v>35.200000000000003</v>
      </c>
    </row>
    <row r="6" spans="1:6" x14ac:dyDescent="0.25">
      <c r="A6" t="s">
        <v>239</v>
      </c>
      <c r="B6" s="115">
        <v>259511</v>
      </c>
      <c r="C6" s="115">
        <v>56.9</v>
      </c>
      <c r="D6" s="115">
        <v>118193</v>
      </c>
      <c r="E6" s="115">
        <v>64.8</v>
      </c>
    </row>
    <row r="7" spans="1:6" x14ac:dyDescent="0.25">
      <c r="A7" t="s">
        <v>240</v>
      </c>
      <c r="B7" s="115">
        <v>356795</v>
      </c>
      <c r="C7" s="115">
        <v>78.2</v>
      </c>
      <c r="D7" s="115">
        <v>137238</v>
      </c>
      <c r="E7" s="115">
        <v>75.400000000000006</v>
      </c>
    </row>
    <row r="8" spans="1:6" x14ac:dyDescent="0.25">
      <c r="A8" t="s">
        <v>241</v>
      </c>
      <c r="B8" s="115">
        <v>42912</v>
      </c>
      <c r="C8" s="115">
        <v>9.4</v>
      </c>
      <c r="D8" s="115">
        <v>16412</v>
      </c>
      <c r="E8" s="115">
        <v>9</v>
      </c>
    </row>
    <row r="9" spans="1:6" x14ac:dyDescent="0.25">
      <c r="A9" t="s">
        <v>242</v>
      </c>
      <c r="B9" s="115">
        <v>33636</v>
      </c>
      <c r="C9" s="115">
        <v>7.4</v>
      </c>
      <c r="D9" s="115">
        <v>15905</v>
      </c>
      <c r="E9" s="115">
        <v>8.6999999999999993</v>
      </c>
    </row>
    <row r="10" spans="1:6" x14ac:dyDescent="0.25">
      <c r="A10" t="s">
        <v>243</v>
      </c>
      <c r="B10" s="115">
        <v>22787</v>
      </c>
      <c r="C10" s="115">
        <v>5</v>
      </c>
      <c r="D10" s="115">
        <v>12396</v>
      </c>
      <c r="E10" s="115">
        <v>6.8</v>
      </c>
    </row>
    <row r="11" spans="1:6" x14ac:dyDescent="0.25">
      <c r="A11" t="s">
        <v>244</v>
      </c>
      <c r="B11" s="115">
        <v>6539</v>
      </c>
      <c r="C11" s="115">
        <v>1.4</v>
      </c>
      <c r="D11" s="115">
        <v>2599</v>
      </c>
      <c r="E11" s="115">
        <v>1.4</v>
      </c>
    </row>
    <row r="12" spans="1:6" x14ac:dyDescent="0.25">
      <c r="A12" t="s">
        <v>245</v>
      </c>
      <c r="B12" s="115">
        <v>455313</v>
      </c>
      <c r="C12" s="115">
        <v>98.6</v>
      </c>
      <c r="D12" s="115">
        <v>181396</v>
      </c>
      <c r="E12" s="115">
        <v>98.6</v>
      </c>
    </row>
    <row r="13" spans="1:6" x14ac:dyDescent="0.25">
      <c r="A13" t="s">
        <v>246</v>
      </c>
      <c r="B13" s="115">
        <v>385584</v>
      </c>
      <c r="C13" s="115">
        <v>83.5</v>
      </c>
      <c r="D13" s="115">
        <v>154848</v>
      </c>
      <c r="E13" s="115">
        <v>84.2</v>
      </c>
    </row>
    <row r="14" spans="1:6" x14ac:dyDescent="0.25">
      <c r="A14" t="s">
        <v>247</v>
      </c>
      <c r="B14" s="115">
        <v>76268</v>
      </c>
      <c r="C14" s="115">
        <v>16.5</v>
      </c>
      <c r="D14" s="115">
        <v>29147</v>
      </c>
      <c r="E14" s="115">
        <v>15.8</v>
      </c>
    </row>
    <row r="15" spans="1:6" x14ac:dyDescent="0.25">
      <c r="A15" t="s">
        <v>248</v>
      </c>
      <c r="B15" s="115">
        <v>28508</v>
      </c>
      <c r="C15" s="115">
        <v>6.2</v>
      </c>
      <c r="D15" s="115">
        <v>12770</v>
      </c>
      <c r="E15" s="115">
        <v>6.9</v>
      </c>
    </row>
    <row r="16" spans="1:6" x14ac:dyDescent="0.25">
      <c r="A16" t="s">
        <v>249</v>
      </c>
      <c r="B16" s="115">
        <v>433344</v>
      </c>
      <c r="C16" s="115">
        <v>93.8</v>
      </c>
      <c r="D16" s="115">
        <v>171225</v>
      </c>
      <c r="E16" s="115">
        <v>93.1</v>
      </c>
    </row>
    <row r="17" spans="1:5" x14ac:dyDescent="0.25">
      <c r="A17" t="s">
        <v>250</v>
      </c>
      <c r="B17" s="115">
        <v>381987</v>
      </c>
      <c r="C17" s="115">
        <v>83.6</v>
      </c>
      <c r="D17" s="115">
        <v>153055</v>
      </c>
      <c r="E17" s="115">
        <v>83.8</v>
      </c>
    </row>
    <row r="18" spans="1:5" x14ac:dyDescent="0.25">
      <c r="A18" t="s">
        <v>251</v>
      </c>
      <c r="B18" s="115">
        <v>75007</v>
      </c>
      <c r="C18" s="115">
        <v>16.399999999999999</v>
      </c>
      <c r="D18" s="115">
        <v>29668</v>
      </c>
      <c r="E18" s="115">
        <v>16.2</v>
      </c>
    </row>
    <row r="19" spans="1:5" x14ac:dyDescent="0.25">
      <c r="A19" t="s">
        <v>252</v>
      </c>
      <c r="B19" s="115">
        <v>365885</v>
      </c>
      <c r="C19" s="115">
        <v>79.3</v>
      </c>
      <c r="D19" s="115">
        <v>147618</v>
      </c>
      <c r="E19" s="115">
        <v>80.400000000000006</v>
      </c>
    </row>
    <row r="20" spans="1:5" x14ac:dyDescent="0.25">
      <c r="A20" t="s">
        <v>253</v>
      </c>
      <c r="B20" s="115">
        <v>95386</v>
      </c>
      <c r="C20" s="115">
        <v>20.7</v>
      </c>
      <c r="D20" s="115">
        <v>36036</v>
      </c>
      <c r="E20" s="115">
        <v>19.600000000000001</v>
      </c>
    </row>
    <row r="21" spans="1:5" x14ac:dyDescent="0.25">
      <c r="A21" t="s">
        <v>254</v>
      </c>
      <c r="B21" s="115">
        <v>84461</v>
      </c>
      <c r="C21" s="115">
        <v>42.7</v>
      </c>
      <c r="D21" s="115">
        <v>36936</v>
      </c>
      <c r="E21" s="115">
        <v>42.6</v>
      </c>
    </row>
    <row r="22" spans="1:5" x14ac:dyDescent="0.25">
      <c r="A22" t="s">
        <v>255</v>
      </c>
      <c r="B22" s="115">
        <v>113143</v>
      </c>
      <c r="C22" s="115">
        <v>57.3</v>
      </c>
      <c r="D22" s="115">
        <v>49772</v>
      </c>
      <c r="E22" s="115">
        <v>57.4</v>
      </c>
    </row>
    <row r="23" spans="1:5" x14ac:dyDescent="0.25">
      <c r="A23" t="s">
        <v>259</v>
      </c>
      <c r="B23" s="115">
        <v>115231</v>
      </c>
      <c r="C23" s="115">
        <v>31.9</v>
      </c>
      <c r="D23" s="115">
        <v>45450</v>
      </c>
      <c r="E23" s="115">
        <v>31</v>
      </c>
    </row>
    <row r="24" spans="1:5" x14ac:dyDescent="0.25">
      <c r="A24" t="s">
        <v>260</v>
      </c>
      <c r="B24" s="115">
        <v>184659</v>
      </c>
      <c r="C24" s="115">
        <v>51.1</v>
      </c>
      <c r="D24" s="115">
        <v>75579</v>
      </c>
      <c r="E24" s="115">
        <v>51.6</v>
      </c>
    </row>
    <row r="25" spans="1:5" x14ac:dyDescent="0.25">
      <c r="A25" t="s">
        <v>261</v>
      </c>
      <c r="B25" s="115">
        <v>61629</v>
      </c>
      <c r="C25" s="115">
        <v>17</v>
      </c>
      <c r="D25" s="115">
        <v>25460</v>
      </c>
      <c r="E25" s="115">
        <v>17.399999999999999</v>
      </c>
    </row>
    <row r="26" spans="1:5" x14ac:dyDescent="0.25">
      <c r="A26" t="s">
        <v>262</v>
      </c>
      <c r="B26" s="115">
        <v>282647</v>
      </c>
      <c r="C26" s="115">
        <v>79.5</v>
      </c>
      <c r="D26" s="115">
        <v>111392</v>
      </c>
      <c r="E26" s="115">
        <v>77.3</v>
      </c>
    </row>
    <row r="27" spans="1:5" x14ac:dyDescent="0.25">
      <c r="A27" t="s">
        <v>263</v>
      </c>
      <c r="B27" s="115">
        <v>73007</v>
      </c>
      <c r="C27" s="115">
        <v>20.5</v>
      </c>
      <c r="D27" s="115">
        <v>32670</v>
      </c>
      <c r="E27" s="115">
        <v>22.7</v>
      </c>
    </row>
    <row r="28" spans="1:5" x14ac:dyDescent="0.25">
      <c r="A28" s="4" t="s">
        <v>235</v>
      </c>
      <c r="B28" s="4">
        <v>461852</v>
      </c>
      <c r="C28" s="4">
        <v>100</v>
      </c>
      <c r="D28" s="4">
        <v>183995</v>
      </c>
      <c r="E28" s="4">
        <v>100</v>
      </c>
    </row>
    <row r="29" spans="1:5" x14ac:dyDescent="0.25">
      <c r="A29" t="s">
        <v>264</v>
      </c>
      <c r="B29" s="115"/>
      <c r="C29" s="115"/>
      <c r="D29" s="115"/>
      <c r="E29" s="115"/>
    </row>
    <row r="30" spans="1:5" x14ac:dyDescent="0.25">
      <c r="A30" t="s">
        <v>5903</v>
      </c>
      <c r="B30" s="115"/>
      <c r="C30" s="115"/>
      <c r="D30" s="115"/>
      <c r="E30" s="115"/>
    </row>
    <row r="31" spans="1:5" x14ac:dyDescent="0.25">
      <c r="A31" t="s">
        <v>266</v>
      </c>
      <c r="B31" s="115"/>
      <c r="C31" s="115"/>
      <c r="D31" s="115"/>
      <c r="E31" s="115"/>
    </row>
    <row r="32" spans="1:5" x14ac:dyDescent="0.25">
      <c r="A32" t="s">
        <v>267</v>
      </c>
      <c r="B32" s="115"/>
      <c r="C32" s="115"/>
      <c r="D32" s="115"/>
      <c r="E32" s="115"/>
    </row>
    <row r="33" spans="1:5" x14ac:dyDescent="0.25">
      <c r="A33" t="s">
        <v>268</v>
      </c>
      <c r="B33" s="115"/>
      <c r="C33" s="115"/>
      <c r="D33" s="115"/>
      <c r="E33" s="115"/>
    </row>
    <row r="34" spans="1:5" x14ac:dyDescent="0.25">
      <c r="B34" s="115"/>
      <c r="C34" s="115"/>
      <c r="D34" s="115"/>
      <c r="E34" s="115"/>
    </row>
  </sheetData>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F34"/>
  <sheetViews>
    <sheetView workbookViewId="0"/>
  </sheetViews>
  <sheetFormatPr defaultRowHeight="15" x14ac:dyDescent="0.25"/>
  <cols>
    <col min="1" max="1" width="54.7109375" customWidth="1"/>
    <col min="2" max="5" width="22.7109375" customWidth="1"/>
  </cols>
  <sheetData>
    <row r="1" spans="1:6" x14ac:dyDescent="0.25">
      <c r="A1" s="4" t="s">
        <v>141</v>
      </c>
      <c r="F1" s="1" t="str">
        <f>HYPERLINK("#'INDEX'!A1", "Back to INDEX")</f>
        <v>Back to INDEX</v>
      </c>
    </row>
    <row r="2" spans="1:6" x14ac:dyDescent="0.25">
      <c r="A2" s="3" t="s">
        <v>5898</v>
      </c>
      <c r="B2" s="3" t="s">
        <v>5899</v>
      </c>
      <c r="C2" s="3" t="s">
        <v>5900</v>
      </c>
      <c r="D2" s="3" t="s">
        <v>5901</v>
      </c>
      <c r="E2" s="3" t="s">
        <v>5902</v>
      </c>
    </row>
    <row r="3" spans="1:6" x14ac:dyDescent="0.25">
      <c r="A3" t="s">
        <v>236</v>
      </c>
      <c r="B3" s="116">
        <v>225733</v>
      </c>
      <c r="C3" s="116">
        <v>54.7</v>
      </c>
      <c r="D3" s="116">
        <v>97369</v>
      </c>
      <c r="E3" s="116">
        <v>59.6</v>
      </c>
    </row>
    <row r="4" spans="1:6" x14ac:dyDescent="0.25">
      <c r="A4" t="s">
        <v>237</v>
      </c>
      <c r="B4" s="116">
        <v>186645</v>
      </c>
      <c r="C4" s="116">
        <v>45.3</v>
      </c>
      <c r="D4" s="116">
        <v>66079</v>
      </c>
      <c r="E4" s="116">
        <v>40.4</v>
      </c>
    </row>
    <row r="5" spans="1:6" x14ac:dyDescent="0.25">
      <c r="A5" t="s">
        <v>238</v>
      </c>
      <c r="B5" s="116">
        <v>173190</v>
      </c>
      <c r="C5" s="116">
        <v>42.2</v>
      </c>
      <c r="D5" s="116">
        <v>55608</v>
      </c>
      <c r="E5" s="116">
        <v>34.1</v>
      </c>
    </row>
    <row r="6" spans="1:6" x14ac:dyDescent="0.25">
      <c r="A6" t="s">
        <v>239</v>
      </c>
      <c r="B6" s="116">
        <v>236806</v>
      </c>
      <c r="C6" s="116">
        <v>57.8</v>
      </c>
      <c r="D6" s="116">
        <v>107285</v>
      </c>
      <c r="E6" s="116">
        <v>65.900000000000006</v>
      </c>
    </row>
    <row r="7" spans="1:6" x14ac:dyDescent="0.25">
      <c r="A7" t="s">
        <v>240</v>
      </c>
      <c r="B7" s="116">
        <v>323826</v>
      </c>
      <c r="C7" s="116">
        <v>79.5</v>
      </c>
      <c r="D7" s="116">
        <v>124025</v>
      </c>
      <c r="E7" s="116">
        <v>76.7</v>
      </c>
    </row>
    <row r="8" spans="1:6" x14ac:dyDescent="0.25">
      <c r="A8" t="s">
        <v>241</v>
      </c>
      <c r="B8" s="116">
        <v>36380</v>
      </c>
      <c r="C8" s="116">
        <v>8.9</v>
      </c>
      <c r="D8" s="116">
        <v>13913</v>
      </c>
      <c r="E8" s="116">
        <v>8.6</v>
      </c>
    </row>
    <row r="9" spans="1:6" x14ac:dyDescent="0.25">
      <c r="A9" t="s">
        <v>242</v>
      </c>
      <c r="B9" s="116">
        <v>28673</v>
      </c>
      <c r="C9" s="116">
        <v>7</v>
      </c>
      <c r="D9" s="116">
        <v>13645</v>
      </c>
      <c r="E9" s="116">
        <v>8.4</v>
      </c>
    </row>
    <row r="10" spans="1:6" x14ac:dyDescent="0.25">
      <c r="A10" t="s">
        <v>243</v>
      </c>
      <c r="B10" s="116">
        <v>18631</v>
      </c>
      <c r="C10" s="116">
        <v>4.5999999999999996</v>
      </c>
      <c r="D10" s="116">
        <v>10150</v>
      </c>
      <c r="E10" s="116">
        <v>6.3</v>
      </c>
    </row>
    <row r="11" spans="1:6" x14ac:dyDescent="0.25">
      <c r="A11" t="s">
        <v>244</v>
      </c>
      <c r="B11" s="116">
        <v>6210</v>
      </c>
      <c r="C11" s="116">
        <v>1.5</v>
      </c>
      <c r="D11" s="116">
        <v>2477</v>
      </c>
      <c r="E11" s="116">
        <v>1.5</v>
      </c>
    </row>
    <row r="12" spans="1:6" x14ac:dyDescent="0.25">
      <c r="A12" t="s">
        <v>245</v>
      </c>
      <c r="B12" s="116">
        <v>406168</v>
      </c>
      <c r="C12" s="116">
        <v>98.5</v>
      </c>
      <c r="D12" s="116">
        <v>160971</v>
      </c>
      <c r="E12" s="116">
        <v>98.5</v>
      </c>
    </row>
    <row r="13" spans="1:6" x14ac:dyDescent="0.25">
      <c r="A13" t="s">
        <v>246</v>
      </c>
      <c r="B13" s="116">
        <v>347335</v>
      </c>
      <c r="C13" s="116">
        <v>84.2</v>
      </c>
      <c r="D13" s="116">
        <v>138825</v>
      </c>
      <c r="E13" s="116">
        <v>84.9</v>
      </c>
    </row>
    <row r="14" spans="1:6" x14ac:dyDescent="0.25">
      <c r="A14" t="s">
        <v>247</v>
      </c>
      <c r="B14" s="116">
        <v>65043</v>
      </c>
      <c r="C14" s="116">
        <v>15.8</v>
      </c>
      <c r="D14" s="116">
        <v>24623</v>
      </c>
      <c r="E14" s="116">
        <v>15.1</v>
      </c>
    </row>
    <row r="15" spans="1:6" x14ac:dyDescent="0.25">
      <c r="A15" t="s">
        <v>248</v>
      </c>
      <c r="B15" s="116">
        <v>26845</v>
      </c>
      <c r="C15" s="116">
        <v>6.5</v>
      </c>
      <c r="D15" s="116">
        <v>11992</v>
      </c>
      <c r="E15" s="116">
        <v>7.3</v>
      </c>
    </row>
    <row r="16" spans="1:6" x14ac:dyDescent="0.25">
      <c r="A16" t="s">
        <v>249</v>
      </c>
      <c r="B16" s="116">
        <v>385533</v>
      </c>
      <c r="C16" s="116">
        <v>93.5</v>
      </c>
      <c r="D16" s="116">
        <v>151456</v>
      </c>
      <c r="E16" s="116">
        <v>92.7</v>
      </c>
    </row>
    <row r="17" spans="1:5" x14ac:dyDescent="0.25">
      <c r="A17" t="s">
        <v>250</v>
      </c>
      <c r="B17" s="116">
        <v>340977</v>
      </c>
      <c r="C17" s="116">
        <v>83.1</v>
      </c>
      <c r="D17" s="116">
        <v>135633</v>
      </c>
      <c r="E17" s="116">
        <v>83.2</v>
      </c>
    </row>
    <row r="18" spans="1:5" x14ac:dyDescent="0.25">
      <c r="A18" t="s">
        <v>251</v>
      </c>
      <c r="B18" s="116">
        <v>69491</v>
      </c>
      <c r="C18" s="116">
        <v>16.899999999999999</v>
      </c>
      <c r="D18" s="116">
        <v>27483</v>
      </c>
      <c r="E18" s="116">
        <v>16.8</v>
      </c>
    </row>
    <row r="19" spans="1:5" x14ac:dyDescent="0.25">
      <c r="A19" t="s">
        <v>252</v>
      </c>
      <c r="B19" s="116">
        <v>340311</v>
      </c>
      <c r="C19" s="116">
        <v>82.5</v>
      </c>
      <c r="D19" s="116">
        <v>136796</v>
      </c>
      <c r="E19" s="116">
        <v>83.7</v>
      </c>
    </row>
    <row r="20" spans="1:5" x14ac:dyDescent="0.25">
      <c r="A20" t="s">
        <v>253</v>
      </c>
      <c r="B20" s="116">
        <v>72003</v>
      </c>
      <c r="C20" s="116">
        <v>17.5</v>
      </c>
      <c r="D20" s="116">
        <v>26620</v>
      </c>
      <c r="E20" s="116">
        <v>16.3</v>
      </c>
    </row>
    <row r="21" spans="1:5" x14ac:dyDescent="0.25">
      <c r="A21" t="s">
        <v>254</v>
      </c>
      <c r="B21" s="116">
        <v>79473</v>
      </c>
      <c r="C21" s="116">
        <v>42.4</v>
      </c>
      <c r="D21" s="116">
        <v>34604</v>
      </c>
      <c r="E21" s="116">
        <v>42.2</v>
      </c>
    </row>
    <row r="22" spans="1:5" x14ac:dyDescent="0.25">
      <c r="A22" t="s">
        <v>255</v>
      </c>
      <c r="B22" s="116">
        <v>107943</v>
      </c>
      <c r="C22" s="116">
        <v>57.6</v>
      </c>
      <c r="D22" s="116">
        <v>47328</v>
      </c>
      <c r="E22" s="116">
        <v>57.8</v>
      </c>
    </row>
    <row r="23" spans="1:5" x14ac:dyDescent="0.25">
      <c r="A23" t="s">
        <v>259</v>
      </c>
      <c r="B23" s="116">
        <v>107617</v>
      </c>
      <c r="C23" s="116">
        <v>31.9</v>
      </c>
      <c r="D23" s="116">
        <v>42066</v>
      </c>
      <c r="E23" s="116">
        <v>30.9</v>
      </c>
    </row>
    <row r="24" spans="1:5" x14ac:dyDescent="0.25">
      <c r="A24" t="s">
        <v>260</v>
      </c>
      <c r="B24" s="116">
        <v>172262</v>
      </c>
      <c r="C24" s="116">
        <v>51.1</v>
      </c>
      <c r="D24" s="116">
        <v>70233</v>
      </c>
      <c r="E24" s="116">
        <v>51.7</v>
      </c>
    </row>
    <row r="25" spans="1:5" x14ac:dyDescent="0.25">
      <c r="A25" t="s">
        <v>261</v>
      </c>
      <c r="B25" s="116">
        <v>57342</v>
      </c>
      <c r="C25" s="116">
        <v>17</v>
      </c>
      <c r="D25" s="116">
        <v>23634</v>
      </c>
      <c r="E25" s="116">
        <v>17.399999999999999</v>
      </c>
    </row>
    <row r="26" spans="1:5" x14ac:dyDescent="0.25">
      <c r="A26" t="s">
        <v>262</v>
      </c>
      <c r="B26" s="116">
        <v>263164</v>
      </c>
      <c r="C26" s="116">
        <v>79.099999999999994</v>
      </c>
      <c r="D26" s="116">
        <v>103006</v>
      </c>
      <c r="E26" s="116">
        <v>76.900000000000006</v>
      </c>
    </row>
    <row r="27" spans="1:5" x14ac:dyDescent="0.25">
      <c r="A27" t="s">
        <v>263</v>
      </c>
      <c r="B27" s="116">
        <v>69429</v>
      </c>
      <c r="C27" s="116">
        <v>20.9</v>
      </c>
      <c r="D27" s="116">
        <v>31001</v>
      </c>
      <c r="E27" s="116">
        <v>23.1</v>
      </c>
    </row>
    <row r="28" spans="1:5" x14ac:dyDescent="0.25">
      <c r="A28" s="4" t="s">
        <v>235</v>
      </c>
      <c r="B28" s="4">
        <v>412378</v>
      </c>
      <c r="C28" s="4">
        <v>100</v>
      </c>
      <c r="D28" s="4">
        <v>163448</v>
      </c>
      <c r="E28" s="4">
        <v>100</v>
      </c>
    </row>
    <row r="29" spans="1:5" x14ac:dyDescent="0.25">
      <c r="A29" t="s">
        <v>264</v>
      </c>
      <c r="B29" s="116"/>
      <c r="C29" s="116"/>
      <c r="D29" s="116"/>
      <c r="E29" s="116"/>
    </row>
    <row r="30" spans="1:5" x14ac:dyDescent="0.25">
      <c r="A30" t="s">
        <v>5903</v>
      </c>
      <c r="B30" s="116"/>
      <c r="C30" s="116"/>
      <c r="D30" s="116"/>
      <c r="E30" s="116"/>
    </row>
    <row r="31" spans="1:5" x14ac:dyDescent="0.25">
      <c r="A31" t="s">
        <v>266</v>
      </c>
      <c r="B31" s="116"/>
      <c r="C31" s="116"/>
      <c r="D31" s="116"/>
      <c r="E31" s="116"/>
    </row>
    <row r="32" spans="1:5" x14ac:dyDescent="0.25">
      <c r="A32" t="s">
        <v>267</v>
      </c>
      <c r="B32" s="116"/>
      <c r="C32" s="116"/>
      <c r="D32" s="116"/>
      <c r="E32" s="116"/>
    </row>
    <row r="33" spans="1:5" x14ac:dyDescent="0.25">
      <c r="A33" t="s">
        <v>268</v>
      </c>
      <c r="B33" s="116"/>
      <c r="C33" s="116"/>
      <c r="D33" s="116"/>
      <c r="E33" s="116"/>
    </row>
    <row r="34" spans="1:5" x14ac:dyDescent="0.25">
      <c r="B34" s="116"/>
      <c r="C34" s="116"/>
      <c r="D34" s="116"/>
      <c r="E34" s="116"/>
    </row>
  </sheetData>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F34"/>
  <sheetViews>
    <sheetView workbookViewId="0"/>
  </sheetViews>
  <sheetFormatPr defaultRowHeight="15" x14ac:dyDescent="0.25"/>
  <cols>
    <col min="1" max="1" width="54.7109375" customWidth="1"/>
    <col min="2" max="5" width="22.7109375" customWidth="1"/>
  </cols>
  <sheetData>
    <row r="1" spans="1:6" x14ac:dyDescent="0.25">
      <c r="A1" s="4" t="s">
        <v>142</v>
      </c>
      <c r="F1" s="1" t="str">
        <f>HYPERLINK("#'INDEX'!A1", "Back to INDEX")</f>
        <v>Back to INDEX</v>
      </c>
    </row>
    <row r="2" spans="1:6" x14ac:dyDescent="0.25">
      <c r="A2" s="3" t="s">
        <v>5898</v>
      </c>
      <c r="B2" s="3" t="s">
        <v>5899</v>
      </c>
      <c r="C2" s="3" t="s">
        <v>5900</v>
      </c>
      <c r="D2" s="3" t="s">
        <v>5901</v>
      </c>
      <c r="E2" s="3" t="s">
        <v>5902</v>
      </c>
    </row>
    <row r="3" spans="1:6" x14ac:dyDescent="0.25">
      <c r="A3" t="s">
        <v>236</v>
      </c>
      <c r="B3" s="117">
        <v>20243</v>
      </c>
      <c r="C3" s="117">
        <v>40.9</v>
      </c>
      <c r="D3" s="117">
        <v>9333</v>
      </c>
      <c r="E3" s="117">
        <v>45.4</v>
      </c>
    </row>
    <row r="4" spans="1:6" x14ac:dyDescent="0.25">
      <c r="A4" t="s">
        <v>237</v>
      </c>
      <c r="B4" s="117">
        <v>29231</v>
      </c>
      <c r="C4" s="117">
        <v>59.1</v>
      </c>
      <c r="D4" s="117">
        <v>11214</v>
      </c>
      <c r="E4" s="117">
        <v>54.6</v>
      </c>
    </row>
    <row r="5" spans="1:6" x14ac:dyDescent="0.25">
      <c r="A5" t="s">
        <v>238</v>
      </c>
      <c r="B5" s="117">
        <v>23766</v>
      </c>
      <c r="C5" s="117">
        <v>51.1</v>
      </c>
      <c r="D5" s="117">
        <v>8676</v>
      </c>
      <c r="E5" s="117">
        <v>44.3</v>
      </c>
    </row>
    <row r="6" spans="1:6" x14ac:dyDescent="0.25">
      <c r="A6" t="s">
        <v>239</v>
      </c>
      <c r="B6" s="117">
        <v>22705</v>
      </c>
      <c r="C6" s="117">
        <v>48.9</v>
      </c>
      <c r="D6" s="117">
        <v>10908</v>
      </c>
      <c r="E6" s="117">
        <v>55.7</v>
      </c>
    </row>
    <row r="7" spans="1:6" x14ac:dyDescent="0.25">
      <c r="A7" t="s">
        <v>240</v>
      </c>
      <c r="B7" s="117">
        <v>32969</v>
      </c>
      <c r="C7" s="117">
        <v>67.8</v>
      </c>
      <c r="D7" s="117">
        <v>13213</v>
      </c>
      <c r="E7" s="117">
        <v>65.400000000000006</v>
      </c>
    </row>
    <row r="8" spans="1:6" x14ac:dyDescent="0.25">
      <c r="A8" t="s">
        <v>241</v>
      </c>
      <c r="B8" s="117">
        <v>6532</v>
      </c>
      <c r="C8" s="117">
        <v>13.4</v>
      </c>
      <c r="D8" s="117">
        <v>2499</v>
      </c>
      <c r="E8" s="117">
        <v>12.4</v>
      </c>
    </row>
    <row r="9" spans="1:6" x14ac:dyDescent="0.25">
      <c r="A9" t="s">
        <v>242</v>
      </c>
      <c r="B9" s="117">
        <v>4963</v>
      </c>
      <c r="C9" s="117">
        <v>10.199999999999999</v>
      </c>
      <c r="D9" s="117">
        <v>2260</v>
      </c>
      <c r="E9" s="117">
        <v>11.2</v>
      </c>
    </row>
    <row r="10" spans="1:6" x14ac:dyDescent="0.25">
      <c r="A10" t="s">
        <v>243</v>
      </c>
      <c r="B10" s="117">
        <v>4156</v>
      </c>
      <c r="C10" s="117">
        <v>8.5</v>
      </c>
      <c r="D10" s="117">
        <v>2246</v>
      </c>
      <c r="E10" s="117">
        <v>11.1</v>
      </c>
    </row>
    <row r="11" spans="1:6" x14ac:dyDescent="0.25">
      <c r="A11" t="s">
        <v>244</v>
      </c>
      <c r="B11" s="117">
        <v>329</v>
      </c>
      <c r="C11" s="117">
        <v>0.7</v>
      </c>
      <c r="D11" s="117">
        <v>122</v>
      </c>
      <c r="E11" s="117">
        <v>0.6</v>
      </c>
    </row>
    <row r="12" spans="1:6" x14ac:dyDescent="0.25">
      <c r="A12" t="s">
        <v>245</v>
      </c>
      <c r="B12" s="117">
        <v>49145</v>
      </c>
      <c r="C12" s="117">
        <v>99.3</v>
      </c>
      <c r="D12" s="117">
        <v>20425</v>
      </c>
      <c r="E12" s="117">
        <v>99.4</v>
      </c>
    </row>
    <row r="13" spans="1:6" x14ac:dyDescent="0.25">
      <c r="A13" t="s">
        <v>246</v>
      </c>
      <c r="B13" s="117">
        <v>38249</v>
      </c>
      <c r="C13" s="117">
        <v>77.3</v>
      </c>
      <c r="D13" s="117">
        <v>16023</v>
      </c>
      <c r="E13" s="117">
        <v>78</v>
      </c>
    </row>
    <row r="14" spans="1:6" x14ac:dyDescent="0.25">
      <c r="A14" t="s">
        <v>247</v>
      </c>
      <c r="B14" s="117">
        <v>11225</v>
      </c>
      <c r="C14" s="117">
        <v>22.7</v>
      </c>
      <c r="D14" s="117">
        <v>4524</v>
      </c>
      <c r="E14" s="117">
        <v>22</v>
      </c>
    </row>
    <row r="15" spans="1:6" x14ac:dyDescent="0.25">
      <c r="A15" t="s">
        <v>248</v>
      </c>
      <c r="B15" s="117">
        <v>1663</v>
      </c>
      <c r="C15" s="117">
        <v>3.4</v>
      </c>
      <c r="D15" s="117">
        <v>778</v>
      </c>
      <c r="E15" s="117">
        <v>3.8</v>
      </c>
    </row>
    <row r="16" spans="1:6" x14ac:dyDescent="0.25">
      <c r="A16" t="s">
        <v>249</v>
      </c>
      <c r="B16" s="117">
        <v>47811</v>
      </c>
      <c r="C16" s="117">
        <v>96.6</v>
      </c>
      <c r="D16" s="117">
        <v>19769</v>
      </c>
      <c r="E16" s="117">
        <v>96.2</v>
      </c>
    </row>
    <row r="17" spans="1:5" x14ac:dyDescent="0.25">
      <c r="A17" t="s">
        <v>250</v>
      </c>
      <c r="B17" s="117">
        <v>41010</v>
      </c>
      <c r="C17" s="117">
        <v>88.1</v>
      </c>
      <c r="D17" s="117">
        <v>17422</v>
      </c>
      <c r="E17" s="117">
        <v>88.9</v>
      </c>
    </row>
    <row r="18" spans="1:5" x14ac:dyDescent="0.25">
      <c r="A18" t="s">
        <v>251</v>
      </c>
      <c r="B18" s="117">
        <v>5516</v>
      </c>
      <c r="C18" s="117">
        <v>11.9</v>
      </c>
      <c r="D18" s="117">
        <v>2185</v>
      </c>
      <c r="E18" s="117">
        <v>11.1</v>
      </c>
    </row>
    <row r="19" spans="1:5" x14ac:dyDescent="0.25">
      <c r="A19" t="s">
        <v>252</v>
      </c>
      <c r="B19" s="117">
        <v>25574</v>
      </c>
      <c r="C19" s="117">
        <v>52.2</v>
      </c>
      <c r="D19" s="117">
        <v>10822</v>
      </c>
      <c r="E19" s="117">
        <v>53.5</v>
      </c>
    </row>
    <row r="20" spans="1:5" x14ac:dyDescent="0.25">
      <c r="A20" t="s">
        <v>253</v>
      </c>
      <c r="B20" s="117">
        <v>23383</v>
      </c>
      <c r="C20" s="117">
        <v>47.8</v>
      </c>
      <c r="D20" s="117">
        <v>9416</v>
      </c>
      <c r="E20" s="117">
        <v>46.5</v>
      </c>
    </row>
    <row r="21" spans="1:5" x14ac:dyDescent="0.25">
      <c r="A21" t="s">
        <v>254</v>
      </c>
      <c r="B21" s="117">
        <v>4988</v>
      </c>
      <c r="C21" s="117">
        <v>49</v>
      </c>
      <c r="D21" s="117">
        <v>2332</v>
      </c>
      <c r="E21" s="117">
        <v>48.8</v>
      </c>
    </row>
    <row r="22" spans="1:5" x14ac:dyDescent="0.25">
      <c r="A22" t="s">
        <v>255</v>
      </c>
      <c r="B22" s="117">
        <v>5200</v>
      </c>
      <c r="C22" s="117">
        <v>51</v>
      </c>
      <c r="D22" s="117">
        <v>2444</v>
      </c>
      <c r="E22" s="117">
        <v>51.2</v>
      </c>
    </row>
    <row r="23" spans="1:5" x14ac:dyDescent="0.25">
      <c r="A23" t="s">
        <v>259</v>
      </c>
      <c r="B23" s="117">
        <v>7614</v>
      </c>
      <c r="C23" s="117">
        <v>31.3</v>
      </c>
      <c r="D23" s="117">
        <v>3384</v>
      </c>
      <c r="E23" s="117">
        <v>32.1</v>
      </c>
    </row>
    <row r="24" spans="1:5" x14ac:dyDescent="0.25">
      <c r="A24" t="s">
        <v>260</v>
      </c>
      <c r="B24" s="117">
        <v>12397</v>
      </c>
      <c r="C24" s="117">
        <v>51</v>
      </c>
      <c r="D24" s="117">
        <v>5346</v>
      </c>
      <c r="E24" s="117">
        <v>50.6</v>
      </c>
    </row>
    <row r="25" spans="1:5" x14ac:dyDescent="0.25">
      <c r="A25" t="s">
        <v>261</v>
      </c>
      <c r="B25" s="117">
        <v>4287</v>
      </c>
      <c r="C25" s="117">
        <v>17.600000000000001</v>
      </c>
      <c r="D25" s="117">
        <v>1826</v>
      </c>
      <c r="E25" s="117">
        <v>17.3</v>
      </c>
    </row>
    <row r="26" spans="1:5" x14ac:dyDescent="0.25">
      <c r="A26" t="s">
        <v>262</v>
      </c>
      <c r="B26" s="117">
        <v>19484</v>
      </c>
      <c r="C26" s="117">
        <v>84.5</v>
      </c>
      <c r="D26" s="117">
        <v>8387</v>
      </c>
      <c r="E26" s="117">
        <v>83.4</v>
      </c>
    </row>
    <row r="27" spans="1:5" x14ac:dyDescent="0.25">
      <c r="A27" t="s">
        <v>263</v>
      </c>
      <c r="B27" s="117">
        <v>3577</v>
      </c>
      <c r="C27" s="117">
        <v>15.5</v>
      </c>
      <c r="D27" s="117">
        <v>1668</v>
      </c>
      <c r="E27" s="117">
        <v>16.600000000000001</v>
      </c>
    </row>
    <row r="28" spans="1:5" x14ac:dyDescent="0.25">
      <c r="A28" s="4" t="s">
        <v>235</v>
      </c>
      <c r="B28" s="4">
        <v>49474</v>
      </c>
      <c r="C28" s="4">
        <v>100</v>
      </c>
      <c r="D28" s="4">
        <v>20547</v>
      </c>
      <c r="E28" s="4">
        <v>100</v>
      </c>
    </row>
    <row r="29" spans="1:5" x14ac:dyDescent="0.25">
      <c r="A29" t="s">
        <v>264</v>
      </c>
      <c r="B29" s="117"/>
      <c r="C29" s="117"/>
      <c r="D29" s="117"/>
      <c r="E29" s="117"/>
    </row>
    <row r="30" spans="1:5" x14ac:dyDescent="0.25">
      <c r="A30" t="s">
        <v>5903</v>
      </c>
      <c r="B30" s="117"/>
      <c r="C30" s="117"/>
      <c r="D30" s="117"/>
      <c r="E30" s="117"/>
    </row>
    <row r="31" spans="1:5" x14ac:dyDescent="0.25">
      <c r="A31" t="s">
        <v>266</v>
      </c>
      <c r="B31" s="117"/>
      <c r="C31" s="117"/>
      <c r="D31" s="117"/>
      <c r="E31" s="117"/>
    </row>
    <row r="32" spans="1:5" x14ac:dyDescent="0.25">
      <c r="A32" t="s">
        <v>267</v>
      </c>
      <c r="B32" s="117"/>
      <c r="C32" s="117"/>
      <c r="D32" s="117"/>
      <c r="E32" s="117"/>
    </row>
    <row r="33" spans="1:5" x14ac:dyDescent="0.25">
      <c r="A33" t="s">
        <v>268</v>
      </c>
      <c r="B33" s="117"/>
      <c r="C33" s="117"/>
      <c r="D33" s="117"/>
      <c r="E33" s="117"/>
    </row>
    <row r="34" spans="1:5" x14ac:dyDescent="0.25">
      <c r="B34" s="117"/>
      <c r="C34" s="117"/>
      <c r="D34" s="117"/>
      <c r="E34" s="117"/>
    </row>
  </sheetData>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F25"/>
  <sheetViews>
    <sheetView workbookViewId="0"/>
  </sheetViews>
  <sheetFormatPr defaultRowHeight="15" x14ac:dyDescent="0.25"/>
  <cols>
    <col min="1" max="1" width="54.7109375" customWidth="1"/>
    <col min="2" max="5" width="22.7109375" customWidth="1"/>
  </cols>
  <sheetData>
    <row r="1" spans="1:6" x14ac:dyDescent="0.25">
      <c r="A1" s="4" t="s">
        <v>143</v>
      </c>
      <c r="F1" s="1" t="str">
        <f>HYPERLINK("#'INDEX'!A1", "Back to INDEX")</f>
        <v>Back to INDEX</v>
      </c>
    </row>
    <row r="2" spans="1:6" x14ac:dyDescent="0.25">
      <c r="A2" s="3" t="s">
        <v>5904</v>
      </c>
      <c r="B2" s="3" t="s">
        <v>5899</v>
      </c>
      <c r="C2" s="3" t="s">
        <v>5900</v>
      </c>
      <c r="D2" s="3" t="s">
        <v>5901</v>
      </c>
      <c r="E2" s="3" t="s">
        <v>5902</v>
      </c>
    </row>
    <row r="3" spans="1:6" x14ac:dyDescent="0.25">
      <c r="A3" t="s">
        <v>296</v>
      </c>
      <c r="B3" s="118">
        <v>46128</v>
      </c>
      <c r="C3" s="118">
        <v>10.199999999999999</v>
      </c>
      <c r="D3" s="118">
        <v>19434</v>
      </c>
      <c r="E3" s="118">
        <v>10.9</v>
      </c>
    </row>
    <row r="4" spans="1:6" x14ac:dyDescent="0.25">
      <c r="A4" t="s">
        <v>297</v>
      </c>
      <c r="B4" s="118">
        <v>24138</v>
      </c>
      <c r="C4" s="118">
        <v>5.3</v>
      </c>
      <c r="D4" s="118">
        <v>8309</v>
      </c>
      <c r="E4" s="118">
        <v>4.7</v>
      </c>
    </row>
    <row r="5" spans="1:6" x14ac:dyDescent="0.25">
      <c r="A5" t="s">
        <v>298</v>
      </c>
      <c r="B5" s="118">
        <v>31254</v>
      </c>
      <c r="C5" s="118">
        <v>6.9</v>
      </c>
      <c r="D5" s="118">
        <v>11396</v>
      </c>
      <c r="E5" s="118">
        <v>6.4</v>
      </c>
    </row>
    <row r="6" spans="1:6" x14ac:dyDescent="0.25">
      <c r="A6" t="s">
        <v>299</v>
      </c>
      <c r="B6" s="118">
        <v>14203</v>
      </c>
      <c r="C6" s="118">
        <v>3.1</v>
      </c>
      <c r="D6" s="118">
        <v>5119</v>
      </c>
      <c r="E6" s="118">
        <v>2.9</v>
      </c>
    </row>
    <row r="7" spans="1:6" x14ac:dyDescent="0.25">
      <c r="A7" t="s">
        <v>300</v>
      </c>
      <c r="B7" s="118">
        <v>4867</v>
      </c>
      <c r="C7" s="118">
        <v>1.1000000000000001</v>
      </c>
      <c r="D7" s="118">
        <v>2155</v>
      </c>
      <c r="E7" s="118">
        <v>1.2</v>
      </c>
    </row>
    <row r="8" spans="1:6" x14ac:dyDescent="0.25">
      <c r="A8" t="s">
        <v>301</v>
      </c>
      <c r="B8" s="118">
        <v>32650</v>
      </c>
      <c r="C8" s="118">
        <v>7.2</v>
      </c>
      <c r="D8" s="118">
        <v>13579</v>
      </c>
      <c r="E8" s="118">
        <v>7.6</v>
      </c>
    </row>
    <row r="9" spans="1:6" x14ac:dyDescent="0.25">
      <c r="A9" t="s">
        <v>302</v>
      </c>
      <c r="B9" s="118">
        <v>2417</v>
      </c>
      <c r="C9" s="118">
        <v>0.5</v>
      </c>
      <c r="D9" s="118">
        <v>1175</v>
      </c>
      <c r="E9" s="118">
        <v>0.7</v>
      </c>
    </row>
    <row r="10" spans="1:6" x14ac:dyDescent="0.25">
      <c r="A10" t="s">
        <v>303</v>
      </c>
      <c r="B10" s="118">
        <v>41739</v>
      </c>
      <c r="C10" s="118">
        <v>9.1999999999999993</v>
      </c>
      <c r="D10" s="118">
        <v>19258</v>
      </c>
      <c r="E10" s="118">
        <v>10.8</v>
      </c>
    </row>
    <row r="11" spans="1:6" x14ac:dyDescent="0.25">
      <c r="A11" t="s">
        <v>304</v>
      </c>
      <c r="B11" s="118">
        <v>2791</v>
      </c>
      <c r="C11" s="118">
        <v>0.6</v>
      </c>
      <c r="D11" s="118">
        <v>1300</v>
      </c>
      <c r="E11" s="118">
        <v>0.7</v>
      </c>
    </row>
    <row r="12" spans="1:6" x14ac:dyDescent="0.25">
      <c r="A12" t="s">
        <v>305</v>
      </c>
      <c r="B12" s="118">
        <v>1514</v>
      </c>
      <c r="C12" s="118">
        <v>0.3</v>
      </c>
      <c r="D12" s="118">
        <v>679</v>
      </c>
      <c r="E12" s="118">
        <v>0.4</v>
      </c>
    </row>
    <row r="13" spans="1:6" x14ac:dyDescent="0.25">
      <c r="A13" t="s">
        <v>306</v>
      </c>
      <c r="B13" s="118">
        <v>1879</v>
      </c>
      <c r="C13" s="118">
        <v>0.4</v>
      </c>
      <c r="D13" s="118">
        <v>811</v>
      </c>
      <c r="E13" s="118">
        <v>0.5</v>
      </c>
    </row>
    <row r="14" spans="1:6" x14ac:dyDescent="0.25">
      <c r="A14" t="s">
        <v>307</v>
      </c>
      <c r="B14" s="118">
        <v>6994</v>
      </c>
      <c r="C14" s="118">
        <v>1.5</v>
      </c>
      <c r="D14" s="118">
        <v>3033</v>
      </c>
      <c r="E14" s="118">
        <v>1.7</v>
      </c>
    </row>
    <row r="15" spans="1:6" x14ac:dyDescent="0.25">
      <c r="A15" t="s">
        <v>308</v>
      </c>
      <c r="B15" s="118">
        <v>30571</v>
      </c>
      <c r="C15" s="118">
        <v>6.8</v>
      </c>
      <c r="D15" s="118">
        <v>13453</v>
      </c>
      <c r="E15" s="118">
        <v>7.6</v>
      </c>
    </row>
    <row r="16" spans="1:6" x14ac:dyDescent="0.25">
      <c r="A16" t="s">
        <v>309</v>
      </c>
      <c r="B16" s="118">
        <v>84971</v>
      </c>
      <c r="C16" s="118">
        <v>18.8</v>
      </c>
      <c r="D16" s="118">
        <v>26836</v>
      </c>
      <c r="E16" s="118">
        <v>15.1</v>
      </c>
    </row>
    <row r="17" spans="1:5" x14ac:dyDescent="0.25">
      <c r="A17" t="s">
        <v>310</v>
      </c>
      <c r="B17" s="118">
        <v>48584</v>
      </c>
      <c r="C17" s="118">
        <v>10.7</v>
      </c>
      <c r="D17" s="118">
        <v>19077</v>
      </c>
      <c r="E17" s="118">
        <v>10.7</v>
      </c>
    </row>
    <row r="18" spans="1:5" x14ac:dyDescent="0.25">
      <c r="A18" t="s">
        <v>311</v>
      </c>
      <c r="B18" s="118">
        <v>7045</v>
      </c>
      <c r="C18" s="118">
        <v>1.6</v>
      </c>
      <c r="D18" s="118">
        <v>3165</v>
      </c>
      <c r="E18" s="118">
        <v>1.8</v>
      </c>
    </row>
    <row r="19" spans="1:5" x14ac:dyDescent="0.25">
      <c r="A19" t="s">
        <v>312</v>
      </c>
      <c r="B19" s="118">
        <v>18556</v>
      </c>
      <c r="C19" s="118">
        <v>4.0999999999999996</v>
      </c>
      <c r="D19" s="118">
        <v>8447</v>
      </c>
      <c r="E19" s="118">
        <v>4.7</v>
      </c>
    </row>
    <row r="20" spans="1:5" x14ac:dyDescent="0.25">
      <c r="A20" t="s">
        <v>313</v>
      </c>
      <c r="B20" s="118">
        <v>19509</v>
      </c>
      <c r="C20" s="118">
        <v>4.3</v>
      </c>
      <c r="D20" s="118">
        <v>7504</v>
      </c>
      <c r="E20" s="118">
        <v>4.2</v>
      </c>
    </row>
    <row r="21" spans="1:5" x14ac:dyDescent="0.25">
      <c r="A21" t="s">
        <v>314</v>
      </c>
      <c r="B21" s="118">
        <v>16916</v>
      </c>
      <c r="C21" s="118">
        <v>3.7</v>
      </c>
      <c r="D21" s="118">
        <v>7220</v>
      </c>
      <c r="E21" s="118">
        <v>4.0999999999999996</v>
      </c>
    </row>
    <row r="22" spans="1:5" x14ac:dyDescent="0.25">
      <c r="A22" t="s">
        <v>315</v>
      </c>
      <c r="B22" s="118">
        <v>14417</v>
      </c>
      <c r="C22" s="118">
        <v>3.2</v>
      </c>
      <c r="D22" s="118">
        <v>5622</v>
      </c>
      <c r="E22" s="118">
        <v>3.2</v>
      </c>
    </row>
    <row r="23" spans="1:5" x14ac:dyDescent="0.25">
      <c r="A23" t="s">
        <v>316</v>
      </c>
      <c r="B23" s="118">
        <v>1472</v>
      </c>
      <c r="C23" s="118">
        <v>0.3</v>
      </c>
      <c r="D23" s="118">
        <v>445</v>
      </c>
      <c r="E23" s="118">
        <v>0.2</v>
      </c>
    </row>
    <row r="24" spans="1:5" x14ac:dyDescent="0.25">
      <c r="A24" s="4" t="s">
        <v>235</v>
      </c>
      <c r="B24" s="4">
        <v>452615</v>
      </c>
      <c r="C24" s="4">
        <v>100</v>
      </c>
      <c r="D24" s="4">
        <v>178017</v>
      </c>
      <c r="E24" s="4">
        <v>100</v>
      </c>
    </row>
    <row r="25" spans="1:5" x14ac:dyDescent="0.25">
      <c r="B25" s="118"/>
      <c r="C25" s="118"/>
      <c r="D25" s="118"/>
      <c r="E25" s="118"/>
    </row>
  </sheetData>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F25"/>
  <sheetViews>
    <sheetView workbookViewId="0"/>
  </sheetViews>
  <sheetFormatPr defaultRowHeight="15" x14ac:dyDescent="0.25"/>
  <cols>
    <col min="1" max="1" width="54.7109375" customWidth="1"/>
    <col min="2" max="5" width="22.7109375" customWidth="1"/>
  </cols>
  <sheetData>
    <row r="1" spans="1:6" x14ac:dyDescent="0.25">
      <c r="A1" s="4" t="s">
        <v>144</v>
      </c>
      <c r="F1" s="1" t="str">
        <f>HYPERLINK("#'INDEX'!A1", "Back to INDEX")</f>
        <v>Back to INDEX</v>
      </c>
    </row>
    <row r="2" spans="1:6" x14ac:dyDescent="0.25">
      <c r="A2" s="3" t="s">
        <v>5904</v>
      </c>
      <c r="B2" s="3" t="s">
        <v>5899</v>
      </c>
      <c r="C2" s="3" t="s">
        <v>5900</v>
      </c>
      <c r="D2" s="3" t="s">
        <v>5901</v>
      </c>
      <c r="E2" s="3" t="s">
        <v>5902</v>
      </c>
    </row>
    <row r="3" spans="1:6" x14ac:dyDescent="0.25">
      <c r="A3" t="s">
        <v>296</v>
      </c>
      <c r="B3" s="119">
        <v>410</v>
      </c>
      <c r="C3" s="119">
        <v>0.8</v>
      </c>
      <c r="D3" s="119">
        <v>226</v>
      </c>
      <c r="E3" s="119">
        <v>1.1000000000000001</v>
      </c>
    </row>
    <row r="4" spans="1:6" x14ac:dyDescent="0.25">
      <c r="A4" t="s">
        <v>297</v>
      </c>
      <c r="B4" s="119">
        <v>7542</v>
      </c>
      <c r="C4" s="119">
        <v>15.1</v>
      </c>
      <c r="D4" s="119">
        <v>3050</v>
      </c>
      <c r="E4" s="119">
        <v>14.8</v>
      </c>
    </row>
    <row r="5" spans="1:6" x14ac:dyDescent="0.25">
      <c r="A5" t="s">
        <v>298</v>
      </c>
      <c r="B5" s="119">
        <v>1826</v>
      </c>
      <c r="C5" s="119">
        <v>3.7</v>
      </c>
      <c r="D5" s="119">
        <v>752</v>
      </c>
      <c r="E5" s="119">
        <v>3.6</v>
      </c>
    </row>
    <row r="6" spans="1:6" x14ac:dyDescent="0.25">
      <c r="A6" t="s">
        <v>299</v>
      </c>
      <c r="B6" s="119">
        <v>542</v>
      </c>
      <c r="C6" s="119">
        <v>1.1000000000000001</v>
      </c>
      <c r="D6" s="119">
        <v>239</v>
      </c>
      <c r="E6" s="119">
        <v>1.2</v>
      </c>
    </row>
    <row r="7" spans="1:6" x14ac:dyDescent="0.25">
      <c r="A7" t="s">
        <v>300</v>
      </c>
      <c r="B7" s="119">
        <v>272</v>
      </c>
      <c r="C7" s="119">
        <v>0.5</v>
      </c>
      <c r="D7" s="119">
        <v>140</v>
      </c>
      <c r="E7" s="119">
        <v>0.7</v>
      </c>
    </row>
    <row r="8" spans="1:6" x14ac:dyDescent="0.25">
      <c r="A8" t="s">
        <v>301</v>
      </c>
      <c r="B8" s="119">
        <v>6026</v>
      </c>
      <c r="C8" s="119">
        <v>12.1</v>
      </c>
      <c r="D8" s="119">
        <v>2500</v>
      </c>
      <c r="E8" s="119">
        <v>12.1</v>
      </c>
    </row>
    <row r="9" spans="1:6" x14ac:dyDescent="0.25">
      <c r="A9" t="s">
        <v>302</v>
      </c>
      <c r="B9" s="119">
        <v>0</v>
      </c>
      <c r="C9" s="119">
        <v>0</v>
      </c>
      <c r="D9" s="119">
        <v>0</v>
      </c>
      <c r="E9" s="119">
        <v>0</v>
      </c>
    </row>
    <row r="10" spans="1:6" x14ac:dyDescent="0.25">
      <c r="A10" t="s">
        <v>303</v>
      </c>
      <c r="B10" s="119">
        <v>1055</v>
      </c>
      <c r="C10" s="119">
        <v>2.1</v>
      </c>
      <c r="D10" s="119">
        <v>559</v>
      </c>
      <c r="E10" s="119">
        <v>2.7</v>
      </c>
    </row>
    <row r="11" spans="1:6" x14ac:dyDescent="0.25">
      <c r="A11" t="s">
        <v>304</v>
      </c>
      <c r="B11" s="119">
        <v>0</v>
      </c>
      <c r="C11" s="119">
        <v>0</v>
      </c>
      <c r="D11" s="119">
        <v>0</v>
      </c>
      <c r="E11" s="119">
        <v>0</v>
      </c>
    </row>
    <row r="12" spans="1:6" x14ac:dyDescent="0.25">
      <c r="A12" t="s">
        <v>305</v>
      </c>
      <c r="B12" s="119">
        <v>59</v>
      </c>
      <c r="C12" s="119">
        <v>0.1</v>
      </c>
      <c r="D12" s="119">
        <v>23</v>
      </c>
      <c r="E12" s="119">
        <v>0.1</v>
      </c>
    </row>
    <row r="13" spans="1:6" x14ac:dyDescent="0.25">
      <c r="A13" t="s">
        <v>306</v>
      </c>
      <c r="B13" s="119">
        <v>0</v>
      </c>
      <c r="C13" s="119">
        <v>0</v>
      </c>
      <c r="D13" s="119">
        <v>0</v>
      </c>
      <c r="E13" s="119">
        <v>0</v>
      </c>
    </row>
    <row r="14" spans="1:6" x14ac:dyDescent="0.25">
      <c r="A14" t="s">
        <v>307</v>
      </c>
      <c r="B14" s="119">
        <v>0</v>
      </c>
      <c r="C14" s="119">
        <v>0</v>
      </c>
      <c r="D14" s="119">
        <v>0</v>
      </c>
      <c r="E14" s="119">
        <v>0</v>
      </c>
    </row>
    <row r="15" spans="1:6" x14ac:dyDescent="0.25">
      <c r="A15" t="s">
        <v>308</v>
      </c>
      <c r="B15" s="119">
        <v>1903</v>
      </c>
      <c r="C15" s="119">
        <v>3.8</v>
      </c>
      <c r="D15" s="119">
        <v>945</v>
      </c>
      <c r="E15" s="119">
        <v>4.5999999999999996</v>
      </c>
    </row>
    <row r="16" spans="1:6" x14ac:dyDescent="0.25">
      <c r="A16" t="s">
        <v>309</v>
      </c>
      <c r="B16" s="119">
        <v>13312</v>
      </c>
      <c r="C16" s="119">
        <v>26.7</v>
      </c>
      <c r="D16" s="119">
        <v>4824</v>
      </c>
      <c r="E16" s="119">
        <v>23.4</v>
      </c>
    </row>
    <row r="17" spans="1:5" x14ac:dyDescent="0.25">
      <c r="A17" t="s">
        <v>310</v>
      </c>
      <c r="B17" s="119">
        <v>4508</v>
      </c>
      <c r="C17" s="119">
        <v>9.1</v>
      </c>
      <c r="D17" s="119">
        <v>1878</v>
      </c>
      <c r="E17" s="119">
        <v>9.1</v>
      </c>
    </row>
    <row r="18" spans="1:5" x14ac:dyDescent="0.25">
      <c r="A18" t="s">
        <v>311</v>
      </c>
      <c r="B18" s="119">
        <v>2887</v>
      </c>
      <c r="C18" s="119">
        <v>5.8</v>
      </c>
      <c r="D18" s="119">
        <v>1393</v>
      </c>
      <c r="E18" s="119">
        <v>6.7</v>
      </c>
    </row>
    <row r="19" spans="1:5" x14ac:dyDescent="0.25">
      <c r="A19" t="s">
        <v>312</v>
      </c>
      <c r="B19" s="119">
        <v>1053</v>
      </c>
      <c r="C19" s="119">
        <v>2.1</v>
      </c>
      <c r="D19" s="119">
        <v>490</v>
      </c>
      <c r="E19" s="119">
        <v>2.4</v>
      </c>
    </row>
    <row r="20" spans="1:5" x14ac:dyDescent="0.25">
      <c r="A20" t="s">
        <v>313</v>
      </c>
      <c r="B20" s="119">
        <v>251</v>
      </c>
      <c r="C20" s="119">
        <v>0.5</v>
      </c>
      <c r="D20" s="119">
        <v>83</v>
      </c>
      <c r="E20" s="119">
        <v>0.4</v>
      </c>
    </row>
    <row r="21" spans="1:5" x14ac:dyDescent="0.25">
      <c r="A21" t="s">
        <v>314</v>
      </c>
      <c r="B21" s="119">
        <v>5843</v>
      </c>
      <c r="C21" s="119">
        <v>11.7</v>
      </c>
      <c r="D21" s="119">
        <v>2617</v>
      </c>
      <c r="E21" s="119">
        <v>12.7</v>
      </c>
    </row>
    <row r="22" spans="1:5" x14ac:dyDescent="0.25">
      <c r="A22" t="s">
        <v>315</v>
      </c>
      <c r="B22" s="119">
        <v>1959</v>
      </c>
      <c r="C22" s="119">
        <v>3.9</v>
      </c>
      <c r="D22" s="119">
        <v>815</v>
      </c>
      <c r="E22" s="119">
        <v>3.9</v>
      </c>
    </row>
    <row r="23" spans="1:5" x14ac:dyDescent="0.25">
      <c r="A23" t="s">
        <v>316</v>
      </c>
      <c r="B23" s="119">
        <v>348</v>
      </c>
      <c r="C23" s="119">
        <v>0.7</v>
      </c>
      <c r="D23" s="119">
        <v>124</v>
      </c>
      <c r="E23" s="119">
        <v>0.6</v>
      </c>
    </row>
    <row r="24" spans="1:5" x14ac:dyDescent="0.25">
      <c r="A24" s="4" t="s">
        <v>235</v>
      </c>
      <c r="B24" s="4">
        <v>49796</v>
      </c>
      <c r="C24" s="4">
        <v>100</v>
      </c>
      <c r="D24" s="4">
        <v>20658</v>
      </c>
      <c r="E24" s="4">
        <v>100</v>
      </c>
    </row>
    <row r="25" spans="1:5" x14ac:dyDescent="0.25">
      <c r="B25" s="119"/>
      <c r="C25" s="119"/>
      <c r="D25" s="119"/>
      <c r="E25" s="119"/>
    </row>
  </sheetData>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F34"/>
  <sheetViews>
    <sheetView workbookViewId="0"/>
  </sheetViews>
  <sheetFormatPr defaultRowHeight="15" x14ac:dyDescent="0.25"/>
  <cols>
    <col min="1" max="1" width="54.7109375" customWidth="1"/>
    <col min="2" max="5" width="22.7109375" customWidth="1"/>
  </cols>
  <sheetData>
    <row r="1" spans="1:6" x14ac:dyDescent="0.25">
      <c r="A1" s="4" t="s">
        <v>146</v>
      </c>
      <c r="F1" s="1" t="str">
        <f>HYPERLINK("#'INDEX'!A1", "Back to INDEX")</f>
        <v>Back to INDEX</v>
      </c>
    </row>
    <row r="2" spans="1:6" x14ac:dyDescent="0.25">
      <c r="A2" s="3" t="s">
        <v>5898</v>
      </c>
      <c r="B2" s="3" t="s">
        <v>5899</v>
      </c>
      <c r="C2" s="3" t="s">
        <v>5900</v>
      </c>
      <c r="D2" s="3" t="s">
        <v>5901</v>
      </c>
      <c r="E2" s="3" t="s">
        <v>5902</v>
      </c>
    </row>
    <row r="3" spans="1:6" x14ac:dyDescent="0.25">
      <c r="A3" t="s">
        <v>236</v>
      </c>
      <c r="B3" s="120">
        <v>105354</v>
      </c>
      <c r="C3" s="120">
        <v>45.5</v>
      </c>
      <c r="D3" s="120">
        <v>48206</v>
      </c>
      <c r="E3" s="120">
        <v>50</v>
      </c>
    </row>
    <row r="4" spans="1:6" x14ac:dyDescent="0.25">
      <c r="A4" t="s">
        <v>237</v>
      </c>
      <c r="B4" s="120">
        <v>126265</v>
      </c>
      <c r="C4" s="120">
        <v>54.5</v>
      </c>
      <c r="D4" s="120">
        <v>48294</v>
      </c>
      <c r="E4" s="120">
        <v>50</v>
      </c>
    </row>
    <row r="5" spans="1:6" x14ac:dyDescent="0.25">
      <c r="A5" t="s">
        <v>238</v>
      </c>
      <c r="B5" s="120">
        <v>103934</v>
      </c>
      <c r="C5" s="120">
        <v>45.2</v>
      </c>
      <c r="D5" s="120">
        <v>39014</v>
      </c>
      <c r="E5" s="120">
        <v>40.700000000000003</v>
      </c>
    </row>
    <row r="6" spans="1:6" x14ac:dyDescent="0.25">
      <c r="A6" t="s">
        <v>239</v>
      </c>
      <c r="B6" s="120">
        <v>125774</v>
      </c>
      <c r="C6" s="120">
        <v>54.8</v>
      </c>
      <c r="D6" s="120">
        <v>56734</v>
      </c>
      <c r="E6" s="120">
        <v>59.3</v>
      </c>
    </row>
    <row r="7" spans="1:6" x14ac:dyDescent="0.25">
      <c r="A7" t="s">
        <v>240</v>
      </c>
      <c r="B7" s="120">
        <v>87881</v>
      </c>
      <c r="C7" s="120">
        <v>39.299999999999997</v>
      </c>
      <c r="D7" s="120">
        <v>33252</v>
      </c>
      <c r="E7" s="120">
        <v>35.6</v>
      </c>
    </row>
    <row r="8" spans="1:6" x14ac:dyDescent="0.25">
      <c r="A8" t="s">
        <v>241</v>
      </c>
      <c r="B8" s="120">
        <v>66051</v>
      </c>
      <c r="C8" s="120">
        <v>29.6</v>
      </c>
      <c r="D8" s="120">
        <v>26488</v>
      </c>
      <c r="E8" s="120">
        <v>28.4</v>
      </c>
    </row>
    <row r="9" spans="1:6" x14ac:dyDescent="0.25">
      <c r="A9" t="s">
        <v>242</v>
      </c>
      <c r="B9" s="120">
        <v>42385</v>
      </c>
      <c r="C9" s="120">
        <v>19</v>
      </c>
      <c r="D9" s="120">
        <v>19543</v>
      </c>
      <c r="E9" s="120">
        <v>20.9</v>
      </c>
    </row>
    <row r="10" spans="1:6" x14ac:dyDescent="0.25">
      <c r="A10" t="s">
        <v>243</v>
      </c>
      <c r="B10" s="120">
        <v>27150</v>
      </c>
      <c r="C10" s="120">
        <v>12.1</v>
      </c>
      <c r="D10" s="120">
        <v>14026</v>
      </c>
      <c r="E10" s="120">
        <v>15</v>
      </c>
    </row>
    <row r="11" spans="1:6" x14ac:dyDescent="0.25">
      <c r="A11" t="s">
        <v>244</v>
      </c>
      <c r="B11" s="120">
        <v>1484</v>
      </c>
      <c r="C11" s="120">
        <v>0.6</v>
      </c>
      <c r="D11" s="120">
        <v>589</v>
      </c>
      <c r="E11" s="120">
        <v>0.6</v>
      </c>
    </row>
    <row r="12" spans="1:6" x14ac:dyDescent="0.25">
      <c r="A12" t="s">
        <v>245</v>
      </c>
      <c r="B12" s="120">
        <v>230135</v>
      </c>
      <c r="C12" s="120">
        <v>99.4</v>
      </c>
      <c r="D12" s="120">
        <v>95911</v>
      </c>
      <c r="E12" s="120">
        <v>99.4</v>
      </c>
    </row>
    <row r="13" spans="1:6" x14ac:dyDescent="0.25">
      <c r="A13" t="s">
        <v>246</v>
      </c>
      <c r="B13" s="120">
        <v>142573</v>
      </c>
      <c r="C13" s="120">
        <v>61.6</v>
      </c>
      <c r="D13" s="120">
        <v>61043</v>
      </c>
      <c r="E13" s="120">
        <v>63.3</v>
      </c>
    </row>
    <row r="14" spans="1:6" x14ac:dyDescent="0.25">
      <c r="A14" t="s">
        <v>247</v>
      </c>
      <c r="B14" s="120">
        <v>89046</v>
      </c>
      <c r="C14" s="120">
        <v>38.4</v>
      </c>
      <c r="D14" s="120">
        <v>35457</v>
      </c>
      <c r="E14" s="120">
        <v>36.700000000000003</v>
      </c>
    </row>
    <row r="15" spans="1:6" x14ac:dyDescent="0.25">
      <c r="A15" t="s">
        <v>248</v>
      </c>
      <c r="B15" s="120">
        <v>7034</v>
      </c>
      <c r="C15" s="120">
        <v>3</v>
      </c>
      <c r="D15" s="120">
        <v>3364</v>
      </c>
      <c r="E15" s="120">
        <v>3.5</v>
      </c>
    </row>
    <row r="16" spans="1:6" x14ac:dyDescent="0.25">
      <c r="A16" t="s">
        <v>249</v>
      </c>
      <c r="B16" s="120">
        <v>224585</v>
      </c>
      <c r="C16" s="120">
        <v>97</v>
      </c>
      <c r="D16" s="120">
        <v>93136</v>
      </c>
      <c r="E16" s="120">
        <v>96.5</v>
      </c>
    </row>
    <row r="17" spans="1:5" x14ac:dyDescent="0.25">
      <c r="A17" t="s">
        <v>250</v>
      </c>
      <c r="B17" s="120">
        <v>164749</v>
      </c>
      <c r="C17" s="120">
        <v>71.7</v>
      </c>
      <c r="D17" s="120">
        <v>69582</v>
      </c>
      <c r="E17" s="120">
        <v>72.599999999999994</v>
      </c>
    </row>
    <row r="18" spans="1:5" x14ac:dyDescent="0.25">
      <c r="A18" t="s">
        <v>251</v>
      </c>
      <c r="B18" s="120">
        <v>65100</v>
      </c>
      <c r="C18" s="120">
        <v>28.3</v>
      </c>
      <c r="D18" s="120">
        <v>26234</v>
      </c>
      <c r="E18" s="120">
        <v>27.4</v>
      </c>
    </row>
    <row r="19" spans="1:5" x14ac:dyDescent="0.25">
      <c r="A19" t="s">
        <v>252</v>
      </c>
      <c r="B19" s="120">
        <v>109186</v>
      </c>
      <c r="C19" s="120">
        <v>47.2</v>
      </c>
      <c r="D19" s="120">
        <v>45591</v>
      </c>
      <c r="E19" s="120">
        <v>47.3</v>
      </c>
    </row>
    <row r="20" spans="1:5" x14ac:dyDescent="0.25">
      <c r="A20" t="s">
        <v>253</v>
      </c>
      <c r="B20" s="120">
        <v>122017</v>
      </c>
      <c r="C20" s="120">
        <v>52.8</v>
      </c>
      <c r="D20" s="120">
        <v>50765</v>
      </c>
      <c r="E20" s="120">
        <v>52.7</v>
      </c>
    </row>
    <row r="21" spans="1:5" x14ac:dyDescent="0.25">
      <c r="A21" t="s">
        <v>254</v>
      </c>
      <c r="B21" s="120">
        <v>30119</v>
      </c>
      <c r="C21" s="120">
        <v>41.3</v>
      </c>
      <c r="D21" s="120">
        <v>14013</v>
      </c>
      <c r="E21" s="120">
        <v>41.4</v>
      </c>
    </row>
    <row r="22" spans="1:5" x14ac:dyDescent="0.25">
      <c r="A22" t="s">
        <v>255</v>
      </c>
      <c r="B22" s="120">
        <v>42836</v>
      </c>
      <c r="C22" s="120">
        <v>58.7</v>
      </c>
      <c r="D22" s="120">
        <v>19875</v>
      </c>
      <c r="E22" s="120">
        <v>58.6</v>
      </c>
    </row>
    <row r="23" spans="1:5" x14ac:dyDescent="0.25">
      <c r="A23" t="s">
        <v>259</v>
      </c>
      <c r="B23" s="120">
        <v>42208</v>
      </c>
      <c r="C23" s="120">
        <v>39.700000000000003</v>
      </c>
      <c r="D23" s="120">
        <v>17697</v>
      </c>
      <c r="E23" s="120">
        <v>39.700000000000003</v>
      </c>
    </row>
    <row r="24" spans="1:5" x14ac:dyDescent="0.25">
      <c r="A24" t="s">
        <v>260</v>
      </c>
      <c r="B24" s="120">
        <v>50103</v>
      </c>
      <c r="C24" s="120">
        <v>47.1</v>
      </c>
      <c r="D24" s="120">
        <v>21011</v>
      </c>
      <c r="E24" s="120">
        <v>47.2</v>
      </c>
    </row>
    <row r="25" spans="1:5" x14ac:dyDescent="0.25">
      <c r="A25" t="s">
        <v>261</v>
      </c>
      <c r="B25" s="120">
        <v>13992</v>
      </c>
      <c r="C25" s="120">
        <v>13.2</v>
      </c>
      <c r="D25" s="120">
        <v>5821</v>
      </c>
      <c r="E25" s="120">
        <v>13.1</v>
      </c>
    </row>
    <row r="26" spans="1:5" x14ac:dyDescent="0.25">
      <c r="A26" t="s">
        <v>262</v>
      </c>
      <c r="B26" s="120">
        <v>83109</v>
      </c>
      <c r="C26" s="120">
        <v>80.400000000000006</v>
      </c>
      <c r="D26" s="120">
        <v>34327</v>
      </c>
      <c r="E26" s="120">
        <v>79.400000000000006</v>
      </c>
    </row>
    <row r="27" spans="1:5" x14ac:dyDescent="0.25">
      <c r="A27" t="s">
        <v>263</v>
      </c>
      <c r="B27" s="120">
        <v>20294</v>
      </c>
      <c r="C27" s="120">
        <v>19.600000000000001</v>
      </c>
      <c r="D27" s="120">
        <v>8909</v>
      </c>
      <c r="E27" s="120">
        <v>20.6</v>
      </c>
    </row>
    <row r="28" spans="1:5" x14ac:dyDescent="0.25">
      <c r="A28" s="4" t="s">
        <v>235</v>
      </c>
      <c r="B28" s="4">
        <v>231619</v>
      </c>
      <c r="C28" s="4">
        <v>100</v>
      </c>
      <c r="D28" s="4">
        <v>96500</v>
      </c>
      <c r="E28" s="4">
        <v>100</v>
      </c>
    </row>
    <row r="29" spans="1:5" x14ac:dyDescent="0.25">
      <c r="A29" t="s">
        <v>264</v>
      </c>
      <c r="B29" s="120"/>
      <c r="C29" s="120"/>
      <c r="D29" s="120"/>
      <c r="E29" s="120"/>
    </row>
    <row r="30" spans="1:5" x14ac:dyDescent="0.25">
      <c r="A30" t="s">
        <v>5903</v>
      </c>
      <c r="B30" s="120"/>
      <c r="C30" s="120"/>
      <c r="D30" s="120"/>
      <c r="E30" s="120"/>
    </row>
    <row r="31" spans="1:5" x14ac:dyDescent="0.25">
      <c r="A31" t="s">
        <v>266</v>
      </c>
      <c r="B31" s="120"/>
      <c r="C31" s="120"/>
      <c r="D31" s="120"/>
      <c r="E31" s="120"/>
    </row>
    <row r="32" spans="1:5" x14ac:dyDescent="0.25">
      <c r="A32" t="s">
        <v>267</v>
      </c>
      <c r="B32" s="120"/>
      <c r="C32" s="120"/>
      <c r="D32" s="120"/>
      <c r="E32" s="120"/>
    </row>
    <row r="33" spans="1:5" x14ac:dyDescent="0.25">
      <c r="A33" t="s">
        <v>268</v>
      </c>
      <c r="B33" s="120"/>
      <c r="C33" s="120"/>
      <c r="D33" s="120"/>
      <c r="E33" s="120"/>
    </row>
    <row r="34" spans="1:5" x14ac:dyDescent="0.25">
      <c r="B34" s="120"/>
      <c r="C34" s="120"/>
      <c r="D34" s="120"/>
      <c r="E34" s="120"/>
    </row>
  </sheetData>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F34"/>
  <sheetViews>
    <sheetView workbookViewId="0"/>
  </sheetViews>
  <sheetFormatPr defaultRowHeight="15" x14ac:dyDescent="0.25"/>
  <cols>
    <col min="1" max="1" width="54.7109375" customWidth="1"/>
    <col min="2" max="5" width="22.7109375" customWidth="1"/>
  </cols>
  <sheetData>
    <row r="1" spans="1:6" x14ac:dyDescent="0.25">
      <c r="A1" s="4" t="s">
        <v>147</v>
      </c>
      <c r="F1" s="1" t="str">
        <f>HYPERLINK("#'INDEX'!A1", "Back to INDEX")</f>
        <v>Back to INDEX</v>
      </c>
    </row>
    <row r="2" spans="1:6" x14ac:dyDescent="0.25">
      <c r="A2" s="3" t="s">
        <v>5898</v>
      </c>
      <c r="B2" s="3" t="s">
        <v>5899</v>
      </c>
      <c r="C2" s="3" t="s">
        <v>5900</v>
      </c>
      <c r="D2" s="3" t="s">
        <v>5901</v>
      </c>
      <c r="E2" s="3" t="s">
        <v>5902</v>
      </c>
    </row>
    <row r="3" spans="1:6" x14ac:dyDescent="0.25">
      <c r="A3" t="s">
        <v>236</v>
      </c>
      <c r="B3" s="121">
        <v>94452</v>
      </c>
      <c r="C3" s="121">
        <v>46.2</v>
      </c>
      <c r="D3" s="121">
        <v>43550</v>
      </c>
      <c r="E3" s="121">
        <v>50.8</v>
      </c>
    </row>
    <row r="4" spans="1:6" x14ac:dyDescent="0.25">
      <c r="A4" t="s">
        <v>237</v>
      </c>
      <c r="B4" s="121">
        <v>110096</v>
      </c>
      <c r="C4" s="121">
        <v>53.8</v>
      </c>
      <c r="D4" s="121">
        <v>42148</v>
      </c>
      <c r="E4" s="121">
        <v>49.2</v>
      </c>
    </row>
    <row r="5" spans="1:6" x14ac:dyDescent="0.25">
      <c r="A5" t="s">
        <v>238</v>
      </c>
      <c r="B5" s="121">
        <v>90280</v>
      </c>
      <c r="C5" s="121">
        <v>44.3</v>
      </c>
      <c r="D5" s="121">
        <v>34145</v>
      </c>
      <c r="E5" s="121">
        <v>39.9</v>
      </c>
    </row>
    <row r="6" spans="1:6" x14ac:dyDescent="0.25">
      <c r="A6" t="s">
        <v>239</v>
      </c>
      <c r="B6" s="121">
        <v>113639</v>
      </c>
      <c r="C6" s="121">
        <v>55.7</v>
      </c>
      <c r="D6" s="121">
        <v>51331</v>
      </c>
      <c r="E6" s="121">
        <v>60.1</v>
      </c>
    </row>
    <row r="7" spans="1:6" x14ac:dyDescent="0.25">
      <c r="A7" t="s">
        <v>240</v>
      </c>
      <c r="B7" s="121">
        <v>81266</v>
      </c>
      <c r="C7" s="121">
        <v>41.4</v>
      </c>
      <c r="D7" s="121">
        <v>30700</v>
      </c>
      <c r="E7" s="121">
        <v>37.200000000000003</v>
      </c>
    </row>
    <row r="8" spans="1:6" x14ac:dyDescent="0.25">
      <c r="A8" t="s">
        <v>241</v>
      </c>
      <c r="B8" s="121">
        <v>56969</v>
      </c>
      <c r="C8" s="121">
        <v>29</v>
      </c>
      <c r="D8" s="121">
        <v>23169</v>
      </c>
      <c r="E8" s="121">
        <v>28.1</v>
      </c>
    </row>
    <row r="9" spans="1:6" x14ac:dyDescent="0.25">
      <c r="A9" t="s">
        <v>242</v>
      </c>
      <c r="B9" s="121">
        <v>36225</v>
      </c>
      <c r="C9" s="121">
        <v>18.399999999999999</v>
      </c>
      <c r="D9" s="121">
        <v>17066</v>
      </c>
      <c r="E9" s="121">
        <v>20.7</v>
      </c>
    </row>
    <row r="10" spans="1:6" x14ac:dyDescent="0.25">
      <c r="A10" t="s">
        <v>243</v>
      </c>
      <c r="B10" s="121">
        <v>21954</v>
      </c>
      <c r="C10" s="121">
        <v>11.2</v>
      </c>
      <c r="D10" s="121">
        <v>11579</v>
      </c>
      <c r="E10" s="121">
        <v>14</v>
      </c>
    </row>
    <row r="11" spans="1:6" x14ac:dyDescent="0.25">
      <c r="A11" t="s">
        <v>244</v>
      </c>
      <c r="B11" s="121">
        <v>1375</v>
      </c>
      <c r="C11" s="121">
        <v>0.7</v>
      </c>
      <c r="D11" s="121">
        <v>554</v>
      </c>
      <c r="E11" s="121">
        <v>0.6</v>
      </c>
    </row>
    <row r="12" spans="1:6" x14ac:dyDescent="0.25">
      <c r="A12" t="s">
        <v>245</v>
      </c>
      <c r="B12" s="121">
        <v>203173</v>
      </c>
      <c r="C12" s="121">
        <v>99.3</v>
      </c>
      <c r="D12" s="121">
        <v>85144</v>
      </c>
      <c r="E12" s="121">
        <v>99.4</v>
      </c>
    </row>
    <row r="13" spans="1:6" x14ac:dyDescent="0.25">
      <c r="A13" t="s">
        <v>246</v>
      </c>
      <c r="B13" s="121">
        <v>123552</v>
      </c>
      <c r="C13" s="121">
        <v>60.4</v>
      </c>
      <c r="D13" s="121">
        <v>53122</v>
      </c>
      <c r="E13" s="121">
        <v>62</v>
      </c>
    </row>
    <row r="14" spans="1:6" x14ac:dyDescent="0.25">
      <c r="A14" t="s">
        <v>247</v>
      </c>
      <c r="B14" s="121">
        <v>80996</v>
      </c>
      <c r="C14" s="121">
        <v>39.6</v>
      </c>
      <c r="D14" s="121">
        <v>32576</v>
      </c>
      <c r="E14" s="121">
        <v>38</v>
      </c>
    </row>
    <row r="15" spans="1:6" x14ac:dyDescent="0.25">
      <c r="A15" t="s">
        <v>248</v>
      </c>
      <c r="B15" s="121">
        <v>6734</v>
      </c>
      <c r="C15" s="121">
        <v>3.3</v>
      </c>
      <c r="D15" s="121">
        <v>3208</v>
      </c>
      <c r="E15" s="121">
        <v>3.7</v>
      </c>
    </row>
    <row r="16" spans="1:6" x14ac:dyDescent="0.25">
      <c r="A16" t="s">
        <v>249</v>
      </c>
      <c r="B16" s="121">
        <v>197814</v>
      </c>
      <c r="C16" s="121">
        <v>96.7</v>
      </c>
      <c r="D16" s="121">
        <v>82490</v>
      </c>
      <c r="E16" s="121">
        <v>96.3</v>
      </c>
    </row>
    <row r="17" spans="1:5" x14ac:dyDescent="0.25">
      <c r="A17" t="s">
        <v>250</v>
      </c>
      <c r="B17" s="121">
        <v>146288</v>
      </c>
      <c r="C17" s="121">
        <v>71.7</v>
      </c>
      <c r="D17" s="121">
        <v>62123</v>
      </c>
      <c r="E17" s="121">
        <v>72.599999999999994</v>
      </c>
    </row>
    <row r="18" spans="1:5" x14ac:dyDescent="0.25">
      <c r="A18" t="s">
        <v>251</v>
      </c>
      <c r="B18" s="121">
        <v>57771</v>
      </c>
      <c r="C18" s="121">
        <v>28.3</v>
      </c>
      <c r="D18" s="121">
        <v>23420</v>
      </c>
      <c r="E18" s="121">
        <v>27.4</v>
      </c>
    </row>
    <row r="19" spans="1:5" x14ac:dyDescent="0.25">
      <c r="A19" t="s">
        <v>252</v>
      </c>
      <c r="B19" s="121">
        <v>98185</v>
      </c>
      <c r="C19" s="121">
        <v>48</v>
      </c>
      <c r="D19" s="121">
        <v>41046</v>
      </c>
      <c r="E19" s="121">
        <v>47.9</v>
      </c>
    </row>
    <row r="20" spans="1:5" x14ac:dyDescent="0.25">
      <c r="A20" t="s">
        <v>253</v>
      </c>
      <c r="B20" s="121">
        <v>106357</v>
      </c>
      <c r="C20" s="121">
        <v>52</v>
      </c>
      <c r="D20" s="121">
        <v>44650</v>
      </c>
      <c r="E20" s="121">
        <v>52.1</v>
      </c>
    </row>
    <row r="21" spans="1:5" x14ac:dyDescent="0.25">
      <c r="A21" t="s">
        <v>254</v>
      </c>
      <c r="B21" s="121">
        <v>27262</v>
      </c>
      <c r="C21" s="121">
        <v>40.700000000000003</v>
      </c>
      <c r="D21" s="121">
        <v>12869</v>
      </c>
      <c r="E21" s="121">
        <v>40.9</v>
      </c>
    </row>
    <row r="22" spans="1:5" x14ac:dyDescent="0.25">
      <c r="A22" t="s">
        <v>255</v>
      </c>
      <c r="B22" s="121">
        <v>39732</v>
      </c>
      <c r="C22" s="121">
        <v>59.3</v>
      </c>
      <c r="D22" s="121">
        <v>18612</v>
      </c>
      <c r="E22" s="121">
        <v>59.1</v>
      </c>
    </row>
    <row r="23" spans="1:5" x14ac:dyDescent="0.25">
      <c r="A23" t="s">
        <v>259</v>
      </c>
      <c r="B23" s="121">
        <v>38597</v>
      </c>
      <c r="C23" s="121">
        <v>39.9</v>
      </c>
      <c r="D23" s="121">
        <v>16245</v>
      </c>
      <c r="E23" s="121">
        <v>40.1</v>
      </c>
    </row>
    <row r="24" spans="1:5" x14ac:dyDescent="0.25">
      <c r="A24" t="s">
        <v>260</v>
      </c>
      <c r="B24" s="121">
        <v>45413</v>
      </c>
      <c r="C24" s="121">
        <v>47</v>
      </c>
      <c r="D24" s="121">
        <v>19024</v>
      </c>
      <c r="E24" s="121">
        <v>47</v>
      </c>
    </row>
    <row r="25" spans="1:5" x14ac:dyDescent="0.25">
      <c r="A25" t="s">
        <v>261</v>
      </c>
      <c r="B25" s="121">
        <v>12667</v>
      </c>
      <c r="C25" s="121">
        <v>13.1</v>
      </c>
      <c r="D25" s="121">
        <v>5241</v>
      </c>
      <c r="E25" s="121">
        <v>12.9</v>
      </c>
    </row>
    <row r="26" spans="1:5" x14ac:dyDescent="0.25">
      <c r="A26" t="s">
        <v>262</v>
      </c>
      <c r="B26" s="121">
        <v>75598</v>
      </c>
      <c r="C26" s="121">
        <v>80.400000000000006</v>
      </c>
      <c r="D26" s="121">
        <v>31222</v>
      </c>
      <c r="E26" s="121">
        <v>79.400000000000006</v>
      </c>
    </row>
    <row r="27" spans="1:5" x14ac:dyDescent="0.25">
      <c r="A27" t="s">
        <v>263</v>
      </c>
      <c r="B27" s="121">
        <v>18438</v>
      </c>
      <c r="C27" s="121">
        <v>19.600000000000001</v>
      </c>
      <c r="D27" s="121">
        <v>8103</v>
      </c>
      <c r="E27" s="121">
        <v>20.6</v>
      </c>
    </row>
    <row r="28" spans="1:5" x14ac:dyDescent="0.25">
      <c r="A28" s="4" t="s">
        <v>235</v>
      </c>
      <c r="B28" s="4">
        <v>204548</v>
      </c>
      <c r="C28" s="4">
        <v>100</v>
      </c>
      <c r="D28" s="4">
        <v>85698</v>
      </c>
      <c r="E28" s="4">
        <v>100</v>
      </c>
    </row>
    <row r="29" spans="1:5" x14ac:dyDescent="0.25">
      <c r="A29" t="s">
        <v>264</v>
      </c>
      <c r="B29" s="121"/>
      <c r="C29" s="121"/>
      <c r="D29" s="121"/>
      <c r="E29" s="121"/>
    </row>
    <row r="30" spans="1:5" x14ac:dyDescent="0.25">
      <c r="A30" t="s">
        <v>5903</v>
      </c>
      <c r="B30" s="121"/>
      <c r="C30" s="121"/>
      <c r="D30" s="121"/>
      <c r="E30" s="121"/>
    </row>
    <row r="31" spans="1:5" x14ac:dyDescent="0.25">
      <c r="A31" t="s">
        <v>266</v>
      </c>
      <c r="B31" s="121"/>
      <c r="C31" s="121"/>
      <c r="D31" s="121"/>
      <c r="E31" s="121"/>
    </row>
    <row r="32" spans="1:5" x14ac:dyDescent="0.25">
      <c r="A32" t="s">
        <v>267</v>
      </c>
      <c r="B32" s="121"/>
      <c r="C32" s="121"/>
      <c r="D32" s="121"/>
      <c r="E32" s="121"/>
    </row>
    <row r="33" spans="1:5" x14ac:dyDescent="0.25">
      <c r="A33" t="s">
        <v>268</v>
      </c>
      <c r="B33" s="121"/>
      <c r="C33" s="121"/>
      <c r="D33" s="121"/>
      <c r="E33" s="121"/>
    </row>
    <row r="34" spans="1:5" x14ac:dyDescent="0.25">
      <c r="B34" s="121"/>
      <c r="C34" s="121"/>
      <c r="D34" s="121"/>
      <c r="E34" s="121"/>
    </row>
  </sheetData>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F34"/>
  <sheetViews>
    <sheetView workbookViewId="0"/>
  </sheetViews>
  <sheetFormatPr defaultRowHeight="15" x14ac:dyDescent="0.25"/>
  <cols>
    <col min="1" max="1" width="54.7109375" customWidth="1"/>
    <col min="2" max="5" width="22.7109375" customWidth="1"/>
  </cols>
  <sheetData>
    <row r="1" spans="1:6" x14ac:dyDescent="0.25">
      <c r="A1" s="4" t="s">
        <v>148</v>
      </c>
      <c r="F1" s="1" t="str">
        <f>HYPERLINK("#'INDEX'!A1", "Back to INDEX")</f>
        <v>Back to INDEX</v>
      </c>
    </row>
    <row r="2" spans="1:6" x14ac:dyDescent="0.25">
      <c r="A2" s="3" t="s">
        <v>5898</v>
      </c>
      <c r="B2" s="3" t="s">
        <v>5899</v>
      </c>
      <c r="C2" s="3" t="s">
        <v>5900</v>
      </c>
      <c r="D2" s="3" t="s">
        <v>5901</v>
      </c>
      <c r="E2" s="3" t="s">
        <v>5902</v>
      </c>
    </row>
    <row r="3" spans="1:6" x14ac:dyDescent="0.25">
      <c r="A3" t="s">
        <v>236</v>
      </c>
      <c r="B3" s="122">
        <v>10902</v>
      </c>
      <c r="C3" s="122">
        <v>40.299999999999997</v>
      </c>
      <c r="D3" s="122">
        <v>4656</v>
      </c>
      <c r="E3" s="122">
        <v>43.1</v>
      </c>
    </row>
    <row r="4" spans="1:6" x14ac:dyDescent="0.25">
      <c r="A4" t="s">
        <v>5905</v>
      </c>
      <c r="B4" s="122">
        <v>16169</v>
      </c>
      <c r="C4" s="122">
        <v>59.7</v>
      </c>
      <c r="D4" s="122">
        <v>6146</v>
      </c>
      <c r="E4" s="122">
        <v>56.9</v>
      </c>
    </row>
    <row r="5" spans="1:6" x14ac:dyDescent="0.25">
      <c r="A5" t="s">
        <v>238</v>
      </c>
      <c r="B5" s="122">
        <v>13654</v>
      </c>
      <c r="C5" s="122">
        <v>52.9</v>
      </c>
      <c r="D5" s="122">
        <v>4869</v>
      </c>
      <c r="E5" s="122">
        <v>47.4</v>
      </c>
    </row>
    <row r="6" spans="1:6" x14ac:dyDescent="0.25">
      <c r="A6" t="s">
        <v>239</v>
      </c>
      <c r="B6" s="122">
        <v>12135</v>
      </c>
      <c r="C6" s="122">
        <v>47.1</v>
      </c>
      <c r="D6" s="122">
        <v>5403</v>
      </c>
      <c r="E6" s="122">
        <v>52.6</v>
      </c>
    </row>
    <row r="7" spans="1:6" x14ac:dyDescent="0.25">
      <c r="A7" t="s">
        <v>240</v>
      </c>
      <c r="B7" s="122">
        <v>6615</v>
      </c>
      <c r="C7" s="122">
        <v>24.5</v>
      </c>
      <c r="D7" s="122">
        <v>2552</v>
      </c>
      <c r="E7" s="122">
        <v>23.6</v>
      </c>
    </row>
    <row r="8" spans="1:6" x14ac:dyDescent="0.25">
      <c r="A8" t="s">
        <v>241</v>
      </c>
      <c r="B8" s="122">
        <v>9082</v>
      </c>
      <c r="C8" s="122">
        <v>33.6</v>
      </c>
      <c r="D8" s="122">
        <v>3319</v>
      </c>
      <c r="E8" s="122">
        <v>30.7</v>
      </c>
    </row>
    <row r="9" spans="1:6" x14ac:dyDescent="0.25">
      <c r="A9" t="s">
        <v>242</v>
      </c>
      <c r="B9" s="122">
        <v>6160</v>
      </c>
      <c r="C9" s="122">
        <v>22.8</v>
      </c>
      <c r="D9" s="122">
        <v>2477</v>
      </c>
      <c r="E9" s="122">
        <v>22.9</v>
      </c>
    </row>
    <row r="10" spans="1:6" x14ac:dyDescent="0.25">
      <c r="A10" t="s">
        <v>243</v>
      </c>
      <c r="B10" s="122">
        <v>5196</v>
      </c>
      <c r="C10" s="122">
        <v>19.2</v>
      </c>
      <c r="D10" s="122">
        <v>2447</v>
      </c>
      <c r="E10" s="122">
        <v>22.7</v>
      </c>
    </row>
    <row r="11" spans="1:6" x14ac:dyDescent="0.25">
      <c r="A11" t="s">
        <v>244</v>
      </c>
      <c r="B11" s="122">
        <v>109</v>
      </c>
      <c r="C11" s="122">
        <v>0.4</v>
      </c>
      <c r="D11" s="122">
        <v>35</v>
      </c>
      <c r="E11" s="122">
        <v>0.3</v>
      </c>
    </row>
    <row r="12" spans="1:6" x14ac:dyDescent="0.25">
      <c r="A12" t="s">
        <v>245</v>
      </c>
      <c r="B12" s="122">
        <v>26962</v>
      </c>
      <c r="C12" s="122">
        <v>99.6</v>
      </c>
      <c r="D12" s="122">
        <v>10767</v>
      </c>
      <c r="E12" s="122">
        <v>99.7</v>
      </c>
    </row>
    <row r="13" spans="1:6" x14ac:dyDescent="0.25">
      <c r="A13" t="s">
        <v>246</v>
      </c>
      <c r="B13" s="122">
        <v>19021</v>
      </c>
      <c r="C13" s="122">
        <v>70.3</v>
      </c>
      <c r="D13" s="122">
        <v>7921</v>
      </c>
      <c r="E13" s="122">
        <v>73.3</v>
      </c>
    </row>
    <row r="14" spans="1:6" x14ac:dyDescent="0.25">
      <c r="A14" t="s">
        <v>247</v>
      </c>
      <c r="B14" s="122">
        <v>8050</v>
      </c>
      <c r="C14" s="122">
        <v>29.7</v>
      </c>
      <c r="D14" s="122">
        <v>2881</v>
      </c>
      <c r="E14" s="122">
        <v>26.7</v>
      </c>
    </row>
    <row r="15" spans="1:6" x14ac:dyDescent="0.25">
      <c r="A15" t="s">
        <v>248</v>
      </c>
      <c r="B15" s="122">
        <v>300</v>
      </c>
      <c r="C15" s="122">
        <v>1.1000000000000001</v>
      </c>
      <c r="D15" s="122">
        <v>156</v>
      </c>
      <c r="E15" s="122">
        <v>1.4</v>
      </c>
    </row>
    <row r="16" spans="1:6" x14ac:dyDescent="0.25">
      <c r="A16" t="s">
        <v>249</v>
      </c>
      <c r="B16" s="122">
        <v>26771</v>
      </c>
      <c r="C16" s="122">
        <v>98.9</v>
      </c>
      <c r="D16" s="122">
        <v>10646</v>
      </c>
      <c r="E16" s="122">
        <v>98.6</v>
      </c>
    </row>
    <row r="17" spans="1:5" x14ac:dyDescent="0.25">
      <c r="A17" t="s">
        <v>250</v>
      </c>
      <c r="B17" s="122">
        <v>18461</v>
      </c>
      <c r="C17" s="122">
        <v>71.599999999999994</v>
      </c>
      <c r="D17" s="122">
        <v>7459</v>
      </c>
      <c r="E17" s="122">
        <v>72.599999999999994</v>
      </c>
    </row>
    <row r="18" spans="1:5" x14ac:dyDescent="0.25">
      <c r="A18" t="s">
        <v>251</v>
      </c>
      <c r="B18" s="122">
        <v>7329</v>
      </c>
      <c r="C18" s="122">
        <v>28.4</v>
      </c>
      <c r="D18" s="122">
        <v>2814</v>
      </c>
      <c r="E18" s="122">
        <v>27.4</v>
      </c>
    </row>
    <row r="19" spans="1:5" x14ac:dyDescent="0.25">
      <c r="A19" t="s">
        <v>252</v>
      </c>
      <c r="B19" s="122">
        <v>11001</v>
      </c>
      <c r="C19" s="122">
        <v>41.3</v>
      </c>
      <c r="D19" s="122">
        <v>4545</v>
      </c>
      <c r="E19" s="122">
        <v>42.6</v>
      </c>
    </row>
    <row r="20" spans="1:5" x14ac:dyDescent="0.25">
      <c r="A20" t="s">
        <v>253</v>
      </c>
      <c r="B20" s="122">
        <v>15660</v>
      </c>
      <c r="C20" s="122">
        <v>58.7</v>
      </c>
      <c r="D20" s="122">
        <v>6115</v>
      </c>
      <c r="E20" s="122">
        <v>57.4</v>
      </c>
    </row>
    <row r="21" spans="1:5" x14ac:dyDescent="0.25">
      <c r="A21" t="s">
        <v>5906</v>
      </c>
      <c r="B21" s="122">
        <v>2857</v>
      </c>
      <c r="C21" s="122">
        <v>47.9</v>
      </c>
      <c r="D21" s="122">
        <v>1144</v>
      </c>
      <c r="E21" s="122">
        <v>47.5</v>
      </c>
    </row>
    <row r="22" spans="1:5" x14ac:dyDescent="0.25">
      <c r="A22" t="s">
        <v>5907</v>
      </c>
      <c r="B22" s="122">
        <v>3104</v>
      </c>
      <c r="C22" s="122">
        <v>52.1</v>
      </c>
      <c r="D22" s="122">
        <v>1263</v>
      </c>
      <c r="E22" s="122">
        <v>52.5</v>
      </c>
    </row>
    <row r="23" spans="1:5" x14ac:dyDescent="0.25">
      <c r="A23" t="s">
        <v>5908</v>
      </c>
      <c r="B23" s="122">
        <v>3611</v>
      </c>
      <c r="C23" s="122">
        <v>37.5</v>
      </c>
      <c r="D23" s="122">
        <v>1452</v>
      </c>
      <c r="E23" s="122">
        <v>36.1</v>
      </c>
    </row>
    <row r="24" spans="1:5" x14ac:dyDescent="0.25">
      <c r="A24" t="s">
        <v>5909</v>
      </c>
      <c r="B24" s="122">
        <v>4690</v>
      </c>
      <c r="C24" s="122">
        <v>48.7</v>
      </c>
      <c r="D24" s="122">
        <v>1987</v>
      </c>
      <c r="E24" s="122">
        <v>49.4</v>
      </c>
    </row>
    <row r="25" spans="1:5" x14ac:dyDescent="0.25">
      <c r="A25" t="s">
        <v>5910</v>
      </c>
      <c r="B25" s="122">
        <v>1325</v>
      </c>
      <c r="C25" s="122">
        <v>13.8</v>
      </c>
      <c r="D25" s="122">
        <v>580</v>
      </c>
      <c r="E25" s="122">
        <v>14.4</v>
      </c>
    </row>
    <row r="26" spans="1:5" x14ac:dyDescent="0.25">
      <c r="A26" t="s">
        <v>5911</v>
      </c>
      <c r="B26" s="122">
        <v>7511</v>
      </c>
      <c r="C26" s="122">
        <v>80.2</v>
      </c>
      <c r="D26" s="122">
        <v>3106</v>
      </c>
      <c r="E26" s="122">
        <v>79.400000000000006</v>
      </c>
    </row>
    <row r="27" spans="1:5" x14ac:dyDescent="0.25">
      <c r="A27" t="s">
        <v>5912</v>
      </c>
      <c r="B27" s="122">
        <v>1856</v>
      </c>
      <c r="C27" s="122">
        <v>19.8</v>
      </c>
      <c r="D27" s="122">
        <v>805</v>
      </c>
      <c r="E27" s="122">
        <v>20.6</v>
      </c>
    </row>
    <row r="28" spans="1:5" x14ac:dyDescent="0.25">
      <c r="A28" s="4" t="s">
        <v>235</v>
      </c>
      <c r="B28" s="4">
        <v>27071</v>
      </c>
      <c r="C28" s="4">
        <v>100</v>
      </c>
      <c r="D28" s="4">
        <v>10802</v>
      </c>
      <c r="E28" s="4">
        <v>100</v>
      </c>
    </row>
    <row r="29" spans="1:5" x14ac:dyDescent="0.25">
      <c r="A29" t="s">
        <v>264</v>
      </c>
      <c r="B29" s="122"/>
      <c r="C29" s="122"/>
      <c r="D29" s="122"/>
      <c r="E29" s="122"/>
    </row>
    <row r="30" spans="1:5" x14ac:dyDescent="0.25">
      <c r="A30" t="s">
        <v>5903</v>
      </c>
      <c r="B30" s="122"/>
      <c r="C30" s="122"/>
      <c r="D30" s="122"/>
      <c r="E30" s="122"/>
    </row>
    <row r="31" spans="1:5" x14ac:dyDescent="0.25">
      <c r="A31" t="s">
        <v>266</v>
      </c>
      <c r="B31" s="122"/>
      <c r="C31" s="122"/>
      <c r="D31" s="122"/>
      <c r="E31" s="122"/>
    </row>
    <row r="32" spans="1:5" x14ac:dyDescent="0.25">
      <c r="A32" t="s">
        <v>267</v>
      </c>
      <c r="B32" s="122"/>
      <c r="C32" s="122"/>
      <c r="D32" s="122"/>
      <c r="E32" s="122"/>
    </row>
    <row r="33" spans="1:5" x14ac:dyDescent="0.25">
      <c r="A33" t="s">
        <v>268</v>
      </c>
      <c r="B33" s="122"/>
      <c r="C33" s="122"/>
      <c r="D33" s="122"/>
      <c r="E33" s="122"/>
    </row>
    <row r="34" spans="1:5" x14ac:dyDescent="0.25">
      <c r="B34" s="122"/>
      <c r="C34" s="122"/>
      <c r="D34" s="122"/>
      <c r="E34" s="122"/>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H59"/>
  <sheetViews>
    <sheetView workbookViewId="0"/>
  </sheetViews>
  <sheetFormatPr defaultRowHeight="15" x14ac:dyDescent="0.25"/>
  <cols>
    <col min="1" max="1" width="54.7109375" customWidth="1"/>
    <col min="2" max="7" width="30.7109375" customWidth="1"/>
  </cols>
  <sheetData>
    <row r="1" spans="1:8" x14ac:dyDescent="0.25">
      <c r="A1" s="4" t="s">
        <v>16</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236</v>
      </c>
      <c r="B3" s="15">
        <v>77</v>
      </c>
      <c r="C3" s="15">
        <v>39</v>
      </c>
      <c r="D3" s="15">
        <v>80</v>
      </c>
      <c r="E3" s="15">
        <v>76</v>
      </c>
      <c r="F3" s="15">
        <v>74</v>
      </c>
      <c r="G3" s="15">
        <v>70</v>
      </c>
    </row>
    <row r="4" spans="1:8" x14ac:dyDescent="0.25">
      <c r="A4" t="s">
        <v>237</v>
      </c>
      <c r="B4" s="15">
        <v>79</v>
      </c>
      <c r="C4" s="15">
        <v>45</v>
      </c>
      <c r="D4" s="15">
        <v>76</v>
      </c>
      <c r="E4" s="15">
        <v>72</v>
      </c>
      <c r="F4" s="15">
        <v>71</v>
      </c>
      <c r="G4" s="15">
        <v>67</v>
      </c>
    </row>
    <row r="5" spans="1:8" x14ac:dyDescent="0.25">
      <c r="A5" t="s">
        <v>238</v>
      </c>
      <c r="B5" s="15">
        <v>76</v>
      </c>
      <c r="C5" s="15">
        <v>44</v>
      </c>
      <c r="D5" s="15">
        <v>75</v>
      </c>
      <c r="E5" s="15">
        <v>72</v>
      </c>
      <c r="F5" s="15">
        <v>72</v>
      </c>
      <c r="G5" s="15">
        <v>66</v>
      </c>
    </row>
    <row r="6" spans="1:8" x14ac:dyDescent="0.25">
      <c r="A6" t="s">
        <v>239</v>
      </c>
      <c r="B6" s="15">
        <v>80</v>
      </c>
      <c r="C6" s="15">
        <v>41</v>
      </c>
      <c r="D6" s="15">
        <v>80</v>
      </c>
      <c r="E6" s="15">
        <v>75</v>
      </c>
      <c r="F6" s="15">
        <v>73</v>
      </c>
      <c r="G6" s="15">
        <v>70</v>
      </c>
    </row>
    <row r="7" spans="1:8" x14ac:dyDescent="0.25">
      <c r="A7" t="s">
        <v>240</v>
      </c>
      <c r="B7" s="15">
        <v>78</v>
      </c>
      <c r="C7" s="15">
        <v>48</v>
      </c>
      <c r="D7" s="15">
        <v>76</v>
      </c>
      <c r="E7" s="15">
        <v>72</v>
      </c>
      <c r="F7" s="15">
        <v>71</v>
      </c>
      <c r="G7" s="15">
        <v>64</v>
      </c>
    </row>
    <row r="8" spans="1:8" x14ac:dyDescent="0.25">
      <c r="A8" t="s">
        <v>241</v>
      </c>
      <c r="B8" s="15">
        <v>78</v>
      </c>
      <c r="C8" s="15">
        <v>45</v>
      </c>
      <c r="D8" s="15">
        <v>76</v>
      </c>
      <c r="E8" s="15">
        <v>73</v>
      </c>
      <c r="F8" s="15">
        <v>71</v>
      </c>
      <c r="G8" s="15">
        <v>66</v>
      </c>
    </row>
    <row r="9" spans="1:8" x14ac:dyDescent="0.25">
      <c r="A9" t="s">
        <v>242</v>
      </c>
      <c r="B9" s="15">
        <v>79</v>
      </c>
      <c r="C9" s="15">
        <v>38</v>
      </c>
      <c r="D9" s="15">
        <v>81</v>
      </c>
      <c r="E9" s="15">
        <v>76</v>
      </c>
      <c r="F9" s="15">
        <v>76</v>
      </c>
      <c r="G9" s="15">
        <v>73</v>
      </c>
    </row>
    <row r="10" spans="1:8" x14ac:dyDescent="0.25">
      <c r="A10" t="s">
        <v>243</v>
      </c>
      <c r="B10" s="15">
        <v>79</v>
      </c>
      <c r="C10" s="15">
        <v>31</v>
      </c>
      <c r="D10" s="15">
        <v>85</v>
      </c>
      <c r="E10" s="15">
        <v>80</v>
      </c>
      <c r="F10" s="15">
        <v>82</v>
      </c>
      <c r="G10" s="15">
        <v>80</v>
      </c>
    </row>
    <row r="11" spans="1:8" x14ac:dyDescent="0.25">
      <c r="A11" t="s">
        <v>244</v>
      </c>
      <c r="B11" s="15">
        <v>76</v>
      </c>
      <c r="C11" s="15">
        <v>34</v>
      </c>
      <c r="D11" s="15">
        <v>81</v>
      </c>
      <c r="E11" s="15">
        <v>73</v>
      </c>
      <c r="F11" s="15">
        <v>72</v>
      </c>
      <c r="G11" s="15">
        <v>74</v>
      </c>
    </row>
    <row r="12" spans="1:8" x14ac:dyDescent="0.25">
      <c r="A12" t="s">
        <v>245</v>
      </c>
      <c r="B12" s="15">
        <v>78</v>
      </c>
      <c r="C12" s="15">
        <v>42</v>
      </c>
      <c r="D12" s="15">
        <v>78</v>
      </c>
      <c r="E12" s="15">
        <v>74</v>
      </c>
      <c r="F12" s="15">
        <v>73</v>
      </c>
      <c r="G12" s="15">
        <v>69</v>
      </c>
    </row>
    <row r="13" spans="1:8" x14ac:dyDescent="0.25">
      <c r="A13" t="s">
        <v>246</v>
      </c>
      <c r="B13" s="15">
        <v>79</v>
      </c>
      <c r="C13" s="15">
        <v>40</v>
      </c>
      <c r="D13" s="15">
        <v>80</v>
      </c>
      <c r="E13" s="15">
        <v>75</v>
      </c>
      <c r="F13" s="15">
        <v>74</v>
      </c>
      <c r="G13" s="15">
        <v>71</v>
      </c>
    </row>
    <row r="14" spans="1:8" x14ac:dyDescent="0.25">
      <c r="A14" t="s">
        <v>247</v>
      </c>
      <c r="B14" s="15">
        <v>77</v>
      </c>
      <c r="C14" s="15">
        <v>47</v>
      </c>
      <c r="D14" s="15">
        <v>75</v>
      </c>
      <c r="E14" s="15">
        <v>72</v>
      </c>
      <c r="F14" s="15">
        <v>71</v>
      </c>
      <c r="G14" s="15">
        <v>64</v>
      </c>
    </row>
    <row r="15" spans="1:8" x14ac:dyDescent="0.25">
      <c r="A15" t="s">
        <v>248</v>
      </c>
      <c r="B15" s="15">
        <v>74</v>
      </c>
      <c r="C15" s="15">
        <v>37</v>
      </c>
      <c r="D15" s="15">
        <v>76</v>
      </c>
      <c r="E15" s="15">
        <v>72</v>
      </c>
      <c r="F15" s="15">
        <v>70</v>
      </c>
      <c r="G15" s="15">
        <v>66</v>
      </c>
    </row>
    <row r="16" spans="1:8" x14ac:dyDescent="0.25">
      <c r="A16" t="s">
        <v>249</v>
      </c>
      <c r="B16" s="15">
        <v>78</v>
      </c>
      <c r="C16" s="15">
        <v>43</v>
      </c>
      <c r="D16" s="15">
        <v>78</v>
      </c>
      <c r="E16" s="15">
        <v>74</v>
      </c>
      <c r="F16" s="15">
        <v>73</v>
      </c>
      <c r="G16" s="15">
        <v>69</v>
      </c>
    </row>
    <row r="17" spans="1:7" x14ac:dyDescent="0.25">
      <c r="A17" t="s">
        <v>250</v>
      </c>
      <c r="B17" s="15">
        <v>78</v>
      </c>
      <c r="C17" s="15">
        <v>48</v>
      </c>
      <c r="D17" s="15">
        <v>76</v>
      </c>
      <c r="E17" s="15">
        <v>73</v>
      </c>
      <c r="F17" s="15">
        <v>72</v>
      </c>
      <c r="G17" s="15">
        <v>65</v>
      </c>
    </row>
    <row r="18" spans="1:7" x14ac:dyDescent="0.25">
      <c r="A18" t="s">
        <v>251</v>
      </c>
      <c r="B18" s="15">
        <v>78</v>
      </c>
      <c r="C18" s="15">
        <v>27</v>
      </c>
      <c r="D18" s="15">
        <v>82</v>
      </c>
      <c r="E18" s="15">
        <v>78</v>
      </c>
      <c r="F18" s="15">
        <v>77</v>
      </c>
      <c r="G18" s="15">
        <v>77</v>
      </c>
    </row>
    <row r="19" spans="1:7" x14ac:dyDescent="0.25">
      <c r="A19" t="s">
        <v>252</v>
      </c>
      <c r="B19" s="15">
        <v>79</v>
      </c>
      <c r="C19" s="15">
        <v>36</v>
      </c>
      <c r="D19" s="15">
        <v>82</v>
      </c>
      <c r="E19" s="15">
        <v>76</v>
      </c>
      <c r="F19" s="15">
        <v>77</v>
      </c>
      <c r="G19" s="15">
        <v>74</v>
      </c>
    </row>
    <row r="20" spans="1:7" x14ac:dyDescent="0.25">
      <c r="A20" t="s">
        <v>253</v>
      </c>
      <c r="B20" s="15">
        <v>78</v>
      </c>
      <c r="C20" s="15">
        <v>48</v>
      </c>
      <c r="D20" s="15">
        <v>75</v>
      </c>
      <c r="E20" s="15">
        <v>72</v>
      </c>
      <c r="F20" s="15">
        <v>71</v>
      </c>
      <c r="G20" s="15">
        <v>64</v>
      </c>
    </row>
    <row r="21" spans="1:7" x14ac:dyDescent="0.25">
      <c r="A21" t="s">
        <v>254</v>
      </c>
      <c r="B21" s="15">
        <v>79</v>
      </c>
      <c r="C21" s="15">
        <v>38</v>
      </c>
      <c r="D21" s="15">
        <v>82</v>
      </c>
      <c r="E21" s="15">
        <v>77</v>
      </c>
      <c r="F21" s="15">
        <v>76</v>
      </c>
      <c r="G21" s="15">
        <v>72</v>
      </c>
    </row>
    <row r="22" spans="1:7" x14ac:dyDescent="0.25">
      <c r="A22" t="s">
        <v>255</v>
      </c>
      <c r="B22" s="15">
        <v>77</v>
      </c>
      <c r="C22" s="15">
        <v>40</v>
      </c>
      <c r="D22" s="15">
        <v>79</v>
      </c>
      <c r="E22" s="15">
        <v>75</v>
      </c>
      <c r="F22" s="15">
        <v>73</v>
      </c>
      <c r="G22" s="15">
        <v>68</v>
      </c>
    </row>
    <row r="23" spans="1:7" x14ac:dyDescent="0.25">
      <c r="A23" t="s">
        <v>256</v>
      </c>
      <c r="B23" s="15">
        <v>78</v>
      </c>
      <c r="C23" s="15">
        <v>42</v>
      </c>
      <c r="D23" s="15">
        <v>80</v>
      </c>
      <c r="E23" s="15">
        <v>73</v>
      </c>
      <c r="F23" s="15">
        <v>74</v>
      </c>
      <c r="G23" s="15">
        <v>69</v>
      </c>
    </row>
    <row r="24" spans="1:7" x14ac:dyDescent="0.25">
      <c r="A24" t="s">
        <v>257</v>
      </c>
      <c r="B24" s="15">
        <v>77</v>
      </c>
      <c r="C24" s="15">
        <v>38</v>
      </c>
      <c r="D24" s="15">
        <v>81</v>
      </c>
      <c r="E24" s="15">
        <v>76</v>
      </c>
      <c r="F24" s="15">
        <v>75</v>
      </c>
      <c r="G24" s="15">
        <v>71</v>
      </c>
    </row>
    <row r="25" spans="1:7" x14ac:dyDescent="0.25">
      <c r="A25" t="s">
        <v>258</v>
      </c>
      <c r="B25" s="15">
        <v>77</v>
      </c>
      <c r="C25" s="15">
        <v>42</v>
      </c>
      <c r="D25" s="15">
        <v>77</v>
      </c>
      <c r="E25" s="15">
        <v>75</v>
      </c>
      <c r="F25" s="15">
        <v>74</v>
      </c>
      <c r="G25" s="15">
        <v>67</v>
      </c>
    </row>
    <row r="26" spans="1:7" x14ac:dyDescent="0.25">
      <c r="A26" t="s">
        <v>259</v>
      </c>
      <c r="B26" s="15">
        <v>78</v>
      </c>
      <c r="C26" s="15">
        <v>38</v>
      </c>
      <c r="D26" s="15">
        <v>81</v>
      </c>
      <c r="E26" s="15">
        <v>75</v>
      </c>
      <c r="F26" s="15">
        <v>76</v>
      </c>
      <c r="G26" s="15">
        <v>73</v>
      </c>
    </row>
    <row r="27" spans="1:7" x14ac:dyDescent="0.25">
      <c r="A27" t="s">
        <v>260</v>
      </c>
      <c r="B27" s="15">
        <v>80</v>
      </c>
      <c r="C27" s="15">
        <v>36</v>
      </c>
      <c r="D27" s="15">
        <v>82</v>
      </c>
      <c r="E27" s="15">
        <v>78</v>
      </c>
      <c r="F27" s="15">
        <v>77</v>
      </c>
      <c r="G27" s="15">
        <v>75</v>
      </c>
    </row>
    <row r="28" spans="1:7" x14ac:dyDescent="0.25">
      <c r="A28" t="s">
        <v>261</v>
      </c>
      <c r="B28" s="15">
        <v>80</v>
      </c>
      <c r="C28" s="15">
        <v>34</v>
      </c>
      <c r="D28" s="15">
        <v>82</v>
      </c>
      <c r="E28" s="15">
        <v>77</v>
      </c>
      <c r="F28" s="15">
        <v>77</v>
      </c>
      <c r="G28" s="15">
        <v>74</v>
      </c>
    </row>
    <row r="29" spans="1:7" x14ac:dyDescent="0.25">
      <c r="A29" t="s">
        <v>262</v>
      </c>
      <c r="B29" s="15">
        <v>79</v>
      </c>
      <c r="C29" s="15">
        <v>37</v>
      </c>
      <c r="D29" s="15">
        <v>81</v>
      </c>
      <c r="E29" s="15">
        <v>76</v>
      </c>
      <c r="F29" s="15">
        <v>77</v>
      </c>
      <c r="G29" s="15">
        <v>73</v>
      </c>
    </row>
    <row r="30" spans="1:7" x14ac:dyDescent="0.25">
      <c r="A30" t="s">
        <v>263</v>
      </c>
      <c r="B30" s="15">
        <v>78</v>
      </c>
      <c r="C30" s="15">
        <v>32</v>
      </c>
      <c r="D30" s="15">
        <v>82</v>
      </c>
      <c r="E30" s="15">
        <v>78</v>
      </c>
      <c r="F30" s="15">
        <v>78</v>
      </c>
      <c r="G30" s="15">
        <v>76</v>
      </c>
    </row>
    <row r="31" spans="1:7" x14ac:dyDescent="0.25">
      <c r="A31" s="4" t="s">
        <v>235</v>
      </c>
      <c r="B31" s="4">
        <v>78</v>
      </c>
      <c r="C31" s="4">
        <v>42</v>
      </c>
      <c r="D31" s="4">
        <v>78</v>
      </c>
      <c r="E31" s="4">
        <v>74</v>
      </c>
      <c r="F31" s="4">
        <v>73</v>
      </c>
      <c r="G31" s="4">
        <v>69</v>
      </c>
    </row>
    <row r="32" spans="1:7" x14ac:dyDescent="0.25">
      <c r="B32" s="15"/>
      <c r="C32" s="15"/>
      <c r="D32" s="15"/>
      <c r="E32" s="15"/>
      <c r="F32" s="15"/>
      <c r="G32" s="15"/>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232</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3" spans="1:1" x14ac:dyDescent="0.25">
      <c r="A53" t="s">
        <v>195</v>
      </c>
    </row>
    <row r="54" spans="1:1" x14ac:dyDescent="0.25">
      <c r="A54" t="s">
        <v>196</v>
      </c>
    </row>
    <row r="55" spans="1:1" x14ac:dyDescent="0.25">
      <c r="A55" t="s">
        <v>197</v>
      </c>
    </row>
    <row r="56" spans="1:1" x14ac:dyDescent="0.25">
      <c r="A56" t="s">
        <v>198</v>
      </c>
    </row>
    <row r="57" spans="1:1" x14ac:dyDescent="0.25">
      <c r="A57" t="s">
        <v>199</v>
      </c>
    </row>
    <row r="58" spans="1:1" x14ac:dyDescent="0.25">
      <c r="A58" t="s">
        <v>200</v>
      </c>
    </row>
    <row r="59" spans="1:1" x14ac:dyDescent="0.25">
      <c r="A59" t="s">
        <v>201</v>
      </c>
    </row>
  </sheetData>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F25"/>
  <sheetViews>
    <sheetView workbookViewId="0"/>
  </sheetViews>
  <sheetFormatPr defaultRowHeight="15" x14ac:dyDescent="0.25"/>
  <cols>
    <col min="1" max="1" width="54.7109375" customWidth="1"/>
    <col min="2" max="5" width="22.7109375" customWidth="1"/>
  </cols>
  <sheetData>
    <row r="1" spans="1:6" x14ac:dyDescent="0.25">
      <c r="A1" s="4" t="s">
        <v>150</v>
      </c>
      <c r="F1" s="1" t="str">
        <f>HYPERLINK("#'INDEX'!A1", "Back to INDEX")</f>
        <v>Back to INDEX</v>
      </c>
    </row>
    <row r="2" spans="1:6" x14ac:dyDescent="0.25">
      <c r="A2" s="3" t="s">
        <v>5904</v>
      </c>
      <c r="B2" s="3" t="s">
        <v>5899</v>
      </c>
      <c r="C2" s="3" t="s">
        <v>5900</v>
      </c>
      <c r="D2" s="3" t="s">
        <v>5901</v>
      </c>
      <c r="E2" s="3" t="s">
        <v>5902</v>
      </c>
    </row>
    <row r="3" spans="1:6" x14ac:dyDescent="0.25">
      <c r="A3" t="s">
        <v>296</v>
      </c>
      <c r="B3" s="123">
        <v>46538</v>
      </c>
      <c r="C3" s="123">
        <v>9.3000000000000007</v>
      </c>
      <c r="D3" s="123">
        <v>19660</v>
      </c>
      <c r="E3" s="123">
        <v>9.9</v>
      </c>
    </row>
    <row r="4" spans="1:6" x14ac:dyDescent="0.25">
      <c r="A4" t="s">
        <v>297</v>
      </c>
      <c r="B4" s="123">
        <v>31680</v>
      </c>
      <c r="C4" s="123">
        <v>6.3</v>
      </c>
      <c r="D4" s="123">
        <v>11359</v>
      </c>
      <c r="E4" s="123">
        <v>5.7</v>
      </c>
    </row>
    <row r="5" spans="1:6" x14ac:dyDescent="0.25">
      <c r="A5" t="s">
        <v>298</v>
      </c>
      <c r="B5" s="123">
        <v>33080</v>
      </c>
      <c r="C5" s="123">
        <v>6.6</v>
      </c>
      <c r="D5" s="123">
        <v>12148</v>
      </c>
      <c r="E5" s="123">
        <v>6.1</v>
      </c>
    </row>
    <row r="6" spans="1:6" x14ac:dyDescent="0.25">
      <c r="A6" t="s">
        <v>299</v>
      </c>
      <c r="B6" s="123">
        <v>14745</v>
      </c>
      <c r="C6" s="123">
        <v>2.9</v>
      </c>
      <c r="D6" s="123">
        <v>5358</v>
      </c>
      <c r="E6" s="123">
        <v>2.7</v>
      </c>
    </row>
    <row r="7" spans="1:6" x14ac:dyDescent="0.25">
      <c r="A7" t="s">
        <v>300</v>
      </c>
      <c r="B7" s="123">
        <v>5139</v>
      </c>
      <c r="C7" s="123">
        <v>1</v>
      </c>
      <c r="D7" s="123">
        <v>2295</v>
      </c>
      <c r="E7" s="123">
        <v>1.2</v>
      </c>
    </row>
    <row r="8" spans="1:6" x14ac:dyDescent="0.25">
      <c r="A8" t="s">
        <v>301</v>
      </c>
      <c r="B8" s="123">
        <v>38676</v>
      </c>
      <c r="C8" s="123">
        <v>7.7</v>
      </c>
      <c r="D8" s="123">
        <v>16079</v>
      </c>
      <c r="E8" s="123">
        <v>8.1</v>
      </c>
    </row>
    <row r="9" spans="1:6" x14ac:dyDescent="0.25">
      <c r="A9" t="s">
        <v>302</v>
      </c>
      <c r="B9" s="123">
        <v>2417</v>
      </c>
      <c r="C9" s="123">
        <v>0.5</v>
      </c>
      <c r="D9" s="123">
        <v>1175</v>
      </c>
      <c r="E9" s="123">
        <v>0.6</v>
      </c>
    </row>
    <row r="10" spans="1:6" x14ac:dyDescent="0.25">
      <c r="A10" t="s">
        <v>303</v>
      </c>
      <c r="B10" s="123">
        <v>42794</v>
      </c>
      <c r="C10" s="123">
        <v>8.5</v>
      </c>
      <c r="D10" s="123">
        <v>19817</v>
      </c>
      <c r="E10" s="123">
        <v>10</v>
      </c>
    </row>
    <row r="11" spans="1:6" x14ac:dyDescent="0.25">
      <c r="A11" t="s">
        <v>304</v>
      </c>
      <c r="B11" s="123">
        <v>2791</v>
      </c>
      <c r="C11" s="123">
        <v>0.6</v>
      </c>
      <c r="D11" s="123">
        <v>1300</v>
      </c>
      <c r="E11" s="123">
        <v>0.7</v>
      </c>
    </row>
    <row r="12" spans="1:6" x14ac:dyDescent="0.25">
      <c r="A12" t="s">
        <v>305</v>
      </c>
      <c r="B12" s="123">
        <v>1573</v>
      </c>
      <c r="C12" s="123">
        <v>0.3</v>
      </c>
      <c r="D12" s="123">
        <v>702</v>
      </c>
      <c r="E12" s="123">
        <v>0.4</v>
      </c>
    </row>
    <row r="13" spans="1:6" x14ac:dyDescent="0.25">
      <c r="A13" t="s">
        <v>306</v>
      </c>
      <c r="B13" s="123">
        <v>1879</v>
      </c>
      <c r="C13" s="123">
        <v>0.4</v>
      </c>
      <c r="D13" s="123">
        <v>811</v>
      </c>
      <c r="E13" s="123">
        <v>0.4</v>
      </c>
    </row>
    <row r="14" spans="1:6" x14ac:dyDescent="0.25">
      <c r="A14" t="s">
        <v>307</v>
      </c>
      <c r="B14" s="123">
        <v>6994</v>
      </c>
      <c r="C14" s="123">
        <v>1.4</v>
      </c>
      <c r="D14" s="123">
        <v>3033</v>
      </c>
      <c r="E14" s="123">
        <v>1.5</v>
      </c>
    </row>
    <row r="15" spans="1:6" x14ac:dyDescent="0.25">
      <c r="A15" t="s">
        <v>308</v>
      </c>
      <c r="B15" s="123">
        <v>32474</v>
      </c>
      <c r="C15" s="123">
        <v>6.5</v>
      </c>
      <c r="D15" s="123">
        <v>14398</v>
      </c>
      <c r="E15" s="123">
        <v>7.2</v>
      </c>
    </row>
    <row r="16" spans="1:6" x14ac:dyDescent="0.25">
      <c r="A16" t="s">
        <v>309</v>
      </c>
      <c r="B16" s="123">
        <v>98283</v>
      </c>
      <c r="C16" s="123">
        <v>19.600000000000001</v>
      </c>
      <c r="D16" s="123">
        <v>31660</v>
      </c>
      <c r="E16" s="123">
        <v>15.9</v>
      </c>
    </row>
    <row r="17" spans="1:5" x14ac:dyDescent="0.25">
      <c r="A17" t="s">
        <v>310</v>
      </c>
      <c r="B17" s="123">
        <v>53092</v>
      </c>
      <c r="C17" s="123">
        <v>10.6</v>
      </c>
      <c r="D17" s="123">
        <v>20955</v>
      </c>
      <c r="E17" s="123">
        <v>10.5</v>
      </c>
    </row>
    <row r="18" spans="1:5" x14ac:dyDescent="0.25">
      <c r="A18" t="s">
        <v>311</v>
      </c>
      <c r="B18" s="123">
        <v>9932</v>
      </c>
      <c r="C18" s="123">
        <v>2</v>
      </c>
      <c r="D18" s="123">
        <v>4558</v>
      </c>
      <c r="E18" s="123">
        <v>2.2999999999999998</v>
      </c>
    </row>
    <row r="19" spans="1:5" x14ac:dyDescent="0.25">
      <c r="A19" t="s">
        <v>312</v>
      </c>
      <c r="B19" s="123">
        <v>19609</v>
      </c>
      <c r="C19" s="123">
        <v>3.9</v>
      </c>
      <c r="D19" s="123">
        <v>8937</v>
      </c>
      <c r="E19" s="123">
        <v>4.5</v>
      </c>
    </row>
    <row r="20" spans="1:5" x14ac:dyDescent="0.25">
      <c r="A20" t="s">
        <v>313</v>
      </c>
      <c r="B20" s="123">
        <v>19760</v>
      </c>
      <c r="C20" s="123">
        <v>3.9</v>
      </c>
      <c r="D20" s="123">
        <v>7587</v>
      </c>
      <c r="E20" s="123">
        <v>3.8</v>
      </c>
    </row>
    <row r="21" spans="1:5" x14ac:dyDescent="0.25">
      <c r="A21" t="s">
        <v>314</v>
      </c>
      <c r="B21" s="123">
        <v>22759</v>
      </c>
      <c r="C21" s="123">
        <v>4.5</v>
      </c>
      <c r="D21" s="123">
        <v>9837</v>
      </c>
      <c r="E21" s="123">
        <v>5</v>
      </c>
    </row>
    <row r="22" spans="1:5" x14ac:dyDescent="0.25">
      <c r="A22" t="s">
        <v>315</v>
      </c>
      <c r="B22" s="123">
        <v>16376</v>
      </c>
      <c r="C22" s="123">
        <v>3.3</v>
      </c>
      <c r="D22" s="123">
        <v>6437</v>
      </c>
      <c r="E22" s="123">
        <v>3.2</v>
      </c>
    </row>
    <row r="23" spans="1:5" x14ac:dyDescent="0.25">
      <c r="A23" t="s">
        <v>316</v>
      </c>
      <c r="B23" s="123">
        <v>1820</v>
      </c>
      <c r="C23" s="123">
        <v>0.4</v>
      </c>
      <c r="D23" s="123">
        <v>569</v>
      </c>
      <c r="E23" s="123">
        <v>0.3</v>
      </c>
    </row>
    <row r="24" spans="1:5" x14ac:dyDescent="0.25">
      <c r="A24" s="4" t="s">
        <v>235</v>
      </c>
      <c r="B24" s="4">
        <v>502411</v>
      </c>
      <c r="C24" s="4">
        <v>100</v>
      </c>
      <c r="D24" s="4">
        <v>198675</v>
      </c>
      <c r="E24" s="4">
        <v>100</v>
      </c>
    </row>
    <row r="25" spans="1:5" x14ac:dyDescent="0.25">
      <c r="B25" s="123"/>
      <c r="C25" s="123"/>
      <c r="D25" s="123"/>
      <c r="E25" s="123"/>
    </row>
  </sheetData>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F25"/>
  <sheetViews>
    <sheetView workbookViewId="0"/>
  </sheetViews>
  <sheetFormatPr defaultRowHeight="15" x14ac:dyDescent="0.25"/>
  <cols>
    <col min="1" max="1" width="54.7109375" customWidth="1"/>
    <col min="2" max="5" width="22.7109375" customWidth="1"/>
  </cols>
  <sheetData>
    <row r="1" spans="1:6" x14ac:dyDescent="0.25">
      <c r="A1" s="4" t="s">
        <v>152</v>
      </c>
      <c r="F1" s="1" t="str">
        <f>HYPERLINK("#'INDEX'!A1", "Back to INDEX")</f>
        <v>Back to INDEX</v>
      </c>
    </row>
    <row r="2" spans="1:6" x14ac:dyDescent="0.25">
      <c r="A2" s="3" t="s">
        <v>5904</v>
      </c>
      <c r="B2" s="3" t="s">
        <v>5899</v>
      </c>
      <c r="C2" s="3" t="s">
        <v>5900</v>
      </c>
      <c r="D2" s="3" t="s">
        <v>5901</v>
      </c>
      <c r="E2" s="3" t="s">
        <v>5902</v>
      </c>
    </row>
    <row r="3" spans="1:6" x14ac:dyDescent="0.25">
      <c r="A3" t="s">
        <v>296</v>
      </c>
      <c r="B3" s="124">
        <v>6704</v>
      </c>
      <c r="C3" s="124">
        <v>2.9</v>
      </c>
      <c r="D3" s="124">
        <v>3083</v>
      </c>
      <c r="E3" s="124">
        <v>3.2</v>
      </c>
    </row>
    <row r="4" spans="1:6" x14ac:dyDescent="0.25">
      <c r="A4" t="s">
        <v>297</v>
      </c>
      <c r="B4" s="124">
        <v>29773</v>
      </c>
      <c r="C4" s="124">
        <v>12.8</v>
      </c>
      <c r="D4" s="124">
        <v>11696</v>
      </c>
      <c r="E4" s="124">
        <v>12.1</v>
      </c>
    </row>
    <row r="5" spans="1:6" x14ac:dyDescent="0.25">
      <c r="A5" t="s">
        <v>298</v>
      </c>
      <c r="B5" s="124">
        <v>14704</v>
      </c>
      <c r="C5" s="124">
        <v>6.3</v>
      </c>
      <c r="D5" s="124">
        <v>6358</v>
      </c>
      <c r="E5" s="124">
        <v>6.6</v>
      </c>
    </row>
    <row r="6" spans="1:6" x14ac:dyDescent="0.25">
      <c r="A6" t="s">
        <v>299</v>
      </c>
      <c r="B6" s="124">
        <v>6346</v>
      </c>
      <c r="C6" s="124">
        <v>2.7</v>
      </c>
      <c r="D6" s="124">
        <v>2616</v>
      </c>
      <c r="E6" s="124">
        <v>2.7</v>
      </c>
    </row>
    <row r="7" spans="1:6" x14ac:dyDescent="0.25">
      <c r="A7" t="s">
        <v>300</v>
      </c>
      <c r="B7" s="124">
        <v>2480</v>
      </c>
      <c r="C7" s="124">
        <v>1.1000000000000001</v>
      </c>
      <c r="D7" s="124">
        <v>1248</v>
      </c>
      <c r="E7" s="124">
        <v>1.3</v>
      </c>
    </row>
    <row r="8" spans="1:6" x14ac:dyDescent="0.25">
      <c r="A8" t="s">
        <v>301</v>
      </c>
      <c r="B8" s="124">
        <v>14333</v>
      </c>
      <c r="C8" s="124">
        <v>6.2</v>
      </c>
      <c r="D8" s="124">
        <v>6368</v>
      </c>
      <c r="E8" s="124">
        <v>6.6</v>
      </c>
    </row>
    <row r="9" spans="1:6" x14ac:dyDescent="0.25">
      <c r="A9" t="s">
        <v>302</v>
      </c>
      <c r="B9" s="124">
        <v>6544</v>
      </c>
      <c r="C9" s="124">
        <v>2.8</v>
      </c>
      <c r="D9" s="124">
        <v>2569</v>
      </c>
      <c r="E9" s="124">
        <v>2.7</v>
      </c>
    </row>
    <row r="10" spans="1:6" x14ac:dyDescent="0.25">
      <c r="A10" t="s">
        <v>303</v>
      </c>
      <c r="B10" s="124">
        <v>10807</v>
      </c>
      <c r="C10" s="124">
        <v>4.7</v>
      </c>
      <c r="D10" s="124">
        <v>4305</v>
      </c>
      <c r="E10" s="124">
        <v>4.4000000000000004</v>
      </c>
    </row>
    <row r="11" spans="1:6" x14ac:dyDescent="0.25">
      <c r="A11" t="s">
        <v>304</v>
      </c>
      <c r="B11" s="124">
        <v>1009</v>
      </c>
      <c r="C11" s="124">
        <v>0.4</v>
      </c>
      <c r="D11" s="124">
        <v>321</v>
      </c>
      <c r="E11" s="124">
        <v>0.3</v>
      </c>
    </row>
    <row r="12" spans="1:6" x14ac:dyDescent="0.25">
      <c r="A12" t="s">
        <v>305</v>
      </c>
      <c r="B12" s="124">
        <v>874</v>
      </c>
      <c r="C12" s="124">
        <v>0.4</v>
      </c>
      <c r="D12" s="124">
        <v>298</v>
      </c>
      <c r="E12" s="124">
        <v>0.3</v>
      </c>
    </row>
    <row r="13" spans="1:6" x14ac:dyDescent="0.25">
      <c r="A13" t="s">
        <v>306</v>
      </c>
      <c r="B13" s="124">
        <v>605</v>
      </c>
      <c r="C13" s="124">
        <v>0.3</v>
      </c>
      <c r="D13" s="124">
        <v>266</v>
      </c>
      <c r="E13" s="124">
        <v>0.3</v>
      </c>
    </row>
    <row r="14" spans="1:6" x14ac:dyDescent="0.25">
      <c r="A14" t="s">
        <v>307</v>
      </c>
      <c r="B14" s="124">
        <v>2071</v>
      </c>
      <c r="C14" s="124">
        <v>0.9</v>
      </c>
      <c r="D14" s="124">
        <v>787</v>
      </c>
      <c r="E14" s="124">
        <v>0.8</v>
      </c>
    </row>
    <row r="15" spans="1:6" x14ac:dyDescent="0.25">
      <c r="A15" t="s">
        <v>308</v>
      </c>
      <c r="B15" s="124">
        <v>24817</v>
      </c>
      <c r="C15" s="124">
        <v>10.7</v>
      </c>
      <c r="D15" s="124">
        <v>11491</v>
      </c>
      <c r="E15" s="124">
        <v>11.9</v>
      </c>
    </row>
    <row r="16" spans="1:6" x14ac:dyDescent="0.25">
      <c r="A16" t="s">
        <v>309</v>
      </c>
      <c r="B16" s="124">
        <v>73233</v>
      </c>
      <c r="C16" s="124">
        <v>31.5</v>
      </c>
      <c r="D16" s="124">
        <v>27632</v>
      </c>
      <c r="E16" s="124">
        <v>28.5</v>
      </c>
    </row>
    <row r="17" spans="1:5" x14ac:dyDescent="0.25">
      <c r="A17" t="s">
        <v>310</v>
      </c>
      <c r="B17" s="124">
        <v>11337</v>
      </c>
      <c r="C17" s="124">
        <v>4.9000000000000004</v>
      </c>
      <c r="D17" s="124">
        <v>5481</v>
      </c>
      <c r="E17" s="124">
        <v>5.7</v>
      </c>
    </row>
    <row r="18" spans="1:5" x14ac:dyDescent="0.25">
      <c r="A18" t="s">
        <v>311</v>
      </c>
      <c r="B18" s="124">
        <v>8017</v>
      </c>
      <c r="C18" s="124">
        <v>3.4</v>
      </c>
      <c r="D18" s="124">
        <v>4257</v>
      </c>
      <c r="E18" s="124">
        <v>4.4000000000000004</v>
      </c>
    </row>
    <row r="19" spans="1:5" x14ac:dyDescent="0.25">
      <c r="A19" t="s">
        <v>312</v>
      </c>
      <c r="B19" s="124">
        <v>5616</v>
      </c>
      <c r="C19" s="124">
        <v>2.4</v>
      </c>
      <c r="D19" s="124">
        <v>2739</v>
      </c>
      <c r="E19" s="124">
        <v>2.8</v>
      </c>
    </row>
    <row r="20" spans="1:5" x14ac:dyDescent="0.25">
      <c r="A20" t="s">
        <v>313</v>
      </c>
      <c r="B20" s="124">
        <v>6989</v>
      </c>
      <c r="C20" s="124">
        <v>3</v>
      </c>
      <c r="D20" s="124">
        <v>2600</v>
      </c>
      <c r="E20" s="124">
        <v>2.7</v>
      </c>
    </row>
    <row r="21" spans="1:5" x14ac:dyDescent="0.25">
      <c r="A21" t="s">
        <v>314</v>
      </c>
      <c r="B21" s="124">
        <v>2604</v>
      </c>
      <c r="C21" s="124">
        <v>1.1000000000000001</v>
      </c>
      <c r="D21" s="124">
        <v>1192</v>
      </c>
      <c r="E21" s="124">
        <v>1.2</v>
      </c>
    </row>
    <row r="22" spans="1:5" x14ac:dyDescent="0.25">
      <c r="A22" t="s">
        <v>315</v>
      </c>
      <c r="B22" s="124">
        <v>3077</v>
      </c>
      <c r="C22" s="124">
        <v>1.3</v>
      </c>
      <c r="D22" s="124">
        <v>1367</v>
      </c>
      <c r="E22" s="124">
        <v>1.4</v>
      </c>
    </row>
    <row r="23" spans="1:5" x14ac:dyDescent="0.25">
      <c r="A23" t="s">
        <v>316</v>
      </c>
      <c r="B23" s="124">
        <v>446</v>
      </c>
      <c r="C23" s="124">
        <v>0.2</v>
      </c>
      <c r="D23" s="124">
        <v>124</v>
      </c>
      <c r="E23" s="124">
        <v>0.1</v>
      </c>
    </row>
    <row r="24" spans="1:5" x14ac:dyDescent="0.25">
      <c r="A24" s="4" t="s">
        <v>235</v>
      </c>
      <c r="B24" s="4">
        <v>232386</v>
      </c>
      <c r="C24" s="4">
        <v>100</v>
      </c>
      <c r="D24" s="4">
        <v>96798</v>
      </c>
      <c r="E24" s="4">
        <v>100</v>
      </c>
    </row>
    <row r="25" spans="1:5" x14ac:dyDescent="0.25">
      <c r="B25" s="124"/>
      <c r="C25" s="124"/>
      <c r="D25" s="124"/>
      <c r="E25" s="124"/>
    </row>
  </sheetData>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F25"/>
  <sheetViews>
    <sheetView workbookViewId="0"/>
  </sheetViews>
  <sheetFormatPr defaultRowHeight="15" x14ac:dyDescent="0.25"/>
  <cols>
    <col min="1" max="1" width="54.7109375" customWidth="1"/>
    <col min="2" max="5" width="22.7109375" customWidth="1"/>
  </cols>
  <sheetData>
    <row r="1" spans="1:6" x14ac:dyDescent="0.25">
      <c r="A1" s="4" t="s">
        <v>153</v>
      </c>
      <c r="F1" s="1" t="str">
        <f>HYPERLINK("#'INDEX'!A1", "Back to INDEX")</f>
        <v>Back to INDEX</v>
      </c>
    </row>
    <row r="2" spans="1:6" x14ac:dyDescent="0.25">
      <c r="A2" s="3" t="s">
        <v>5904</v>
      </c>
      <c r="B2" s="3" t="s">
        <v>5899</v>
      </c>
      <c r="C2" s="3" t="s">
        <v>5900</v>
      </c>
      <c r="D2" s="3" t="s">
        <v>5901</v>
      </c>
      <c r="E2" s="3" t="s">
        <v>5902</v>
      </c>
    </row>
    <row r="3" spans="1:6" x14ac:dyDescent="0.25">
      <c r="A3" t="s">
        <v>296</v>
      </c>
      <c r="B3" s="125">
        <v>6704</v>
      </c>
      <c r="C3" s="125">
        <v>3.3</v>
      </c>
      <c r="D3" s="125">
        <v>3083</v>
      </c>
      <c r="E3" s="125">
        <v>3.6</v>
      </c>
    </row>
    <row r="4" spans="1:6" x14ac:dyDescent="0.25">
      <c r="A4" t="s">
        <v>297</v>
      </c>
      <c r="B4" s="125">
        <v>26835</v>
      </c>
      <c r="C4" s="125">
        <v>13.1</v>
      </c>
      <c r="D4" s="125">
        <v>10293</v>
      </c>
      <c r="E4" s="125">
        <v>12</v>
      </c>
    </row>
    <row r="5" spans="1:6" x14ac:dyDescent="0.25">
      <c r="A5" t="s">
        <v>298</v>
      </c>
      <c r="B5" s="125">
        <v>14537</v>
      </c>
      <c r="C5" s="125">
        <v>7.1</v>
      </c>
      <c r="D5" s="125">
        <v>6256</v>
      </c>
      <c r="E5" s="125">
        <v>7.3</v>
      </c>
    </row>
    <row r="6" spans="1:6" x14ac:dyDescent="0.25">
      <c r="A6" t="s">
        <v>299</v>
      </c>
      <c r="B6" s="125">
        <v>6346</v>
      </c>
      <c r="C6" s="125">
        <v>3.1</v>
      </c>
      <c r="D6" s="125">
        <v>2616</v>
      </c>
      <c r="E6" s="125">
        <v>3</v>
      </c>
    </row>
    <row r="7" spans="1:6" x14ac:dyDescent="0.25">
      <c r="A7" t="s">
        <v>300</v>
      </c>
      <c r="B7" s="125">
        <v>2466</v>
      </c>
      <c r="C7" s="125">
        <v>1.2</v>
      </c>
      <c r="D7" s="125">
        <v>1239</v>
      </c>
      <c r="E7" s="125">
        <v>1.4</v>
      </c>
    </row>
    <row r="8" spans="1:6" x14ac:dyDescent="0.25">
      <c r="A8" t="s">
        <v>301</v>
      </c>
      <c r="B8" s="125">
        <v>14224</v>
      </c>
      <c r="C8" s="125">
        <v>6.9</v>
      </c>
      <c r="D8" s="125">
        <v>6321</v>
      </c>
      <c r="E8" s="125">
        <v>7.4</v>
      </c>
    </row>
    <row r="9" spans="1:6" x14ac:dyDescent="0.25">
      <c r="A9" t="s">
        <v>302</v>
      </c>
      <c r="B9" s="125">
        <v>6528</v>
      </c>
      <c r="C9" s="125">
        <v>3.2</v>
      </c>
      <c r="D9" s="125">
        <v>2565</v>
      </c>
      <c r="E9" s="125">
        <v>3</v>
      </c>
    </row>
    <row r="10" spans="1:6" x14ac:dyDescent="0.25">
      <c r="A10" t="s">
        <v>303</v>
      </c>
      <c r="B10" s="125">
        <v>9521</v>
      </c>
      <c r="C10" s="125">
        <v>4.5999999999999996</v>
      </c>
      <c r="D10" s="125">
        <v>3905</v>
      </c>
      <c r="E10" s="125">
        <v>4.5</v>
      </c>
    </row>
    <row r="11" spans="1:6" x14ac:dyDescent="0.25">
      <c r="A11" t="s">
        <v>304</v>
      </c>
      <c r="B11" s="125">
        <v>1009</v>
      </c>
      <c r="C11" s="125">
        <v>0.5</v>
      </c>
      <c r="D11" s="125">
        <v>321</v>
      </c>
      <c r="E11" s="125">
        <v>0.4</v>
      </c>
    </row>
    <row r="12" spans="1:6" x14ac:dyDescent="0.25">
      <c r="A12" t="s">
        <v>305</v>
      </c>
      <c r="B12" s="125">
        <v>874</v>
      </c>
      <c r="C12" s="125">
        <v>0.4</v>
      </c>
      <c r="D12" s="125">
        <v>298</v>
      </c>
      <c r="E12" s="125">
        <v>0.3</v>
      </c>
    </row>
    <row r="13" spans="1:6" x14ac:dyDescent="0.25">
      <c r="A13" t="s">
        <v>306</v>
      </c>
      <c r="B13" s="125">
        <v>605</v>
      </c>
      <c r="C13" s="125">
        <v>0.3</v>
      </c>
      <c r="D13" s="125">
        <v>266</v>
      </c>
      <c r="E13" s="125">
        <v>0.3</v>
      </c>
    </row>
    <row r="14" spans="1:6" x14ac:dyDescent="0.25">
      <c r="A14" t="s">
        <v>307</v>
      </c>
      <c r="B14" s="125">
        <v>2071</v>
      </c>
      <c r="C14" s="125">
        <v>1</v>
      </c>
      <c r="D14" s="125">
        <v>787</v>
      </c>
      <c r="E14" s="125">
        <v>0.9</v>
      </c>
    </row>
    <row r="15" spans="1:6" x14ac:dyDescent="0.25">
      <c r="A15" t="s">
        <v>308</v>
      </c>
      <c r="B15" s="125">
        <v>24336</v>
      </c>
      <c r="C15" s="125">
        <v>11.9</v>
      </c>
      <c r="D15" s="125">
        <v>11258</v>
      </c>
      <c r="E15" s="125">
        <v>13.1</v>
      </c>
    </row>
    <row r="16" spans="1:6" x14ac:dyDescent="0.25">
      <c r="A16" t="s">
        <v>309</v>
      </c>
      <c r="B16" s="125">
        <v>56311</v>
      </c>
      <c r="C16" s="125">
        <v>27.4</v>
      </c>
      <c r="D16" s="125">
        <v>21635</v>
      </c>
      <c r="E16" s="125">
        <v>25.2</v>
      </c>
    </row>
    <row r="17" spans="1:5" x14ac:dyDescent="0.25">
      <c r="A17" t="s">
        <v>310</v>
      </c>
      <c r="B17" s="125">
        <v>8709</v>
      </c>
      <c r="C17" s="125">
        <v>4.2</v>
      </c>
      <c r="D17" s="125">
        <v>4198</v>
      </c>
      <c r="E17" s="125">
        <v>4.9000000000000004</v>
      </c>
    </row>
    <row r="18" spans="1:5" x14ac:dyDescent="0.25">
      <c r="A18" t="s">
        <v>311</v>
      </c>
      <c r="B18" s="125">
        <v>6227</v>
      </c>
      <c r="C18" s="125">
        <v>3</v>
      </c>
      <c r="D18" s="125">
        <v>3292</v>
      </c>
      <c r="E18" s="125">
        <v>3.8</v>
      </c>
    </row>
    <row r="19" spans="1:5" x14ac:dyDescent="0.25">
      <c r="A19" t="s">
        <v>312</v>
      </c>
      <c r="B19" s="125">
        <v>5048</v>
      </c>
      <c r="C19" s="125">
        <v>2.5</v>
      </c>
      <c r="D19" s="125">
        <v>2461</v>
      </c>
      <c r="E19" s="125">
        <v>2.9</v>
      </c>
    </row>
    <row r="20" spans="1:5" x14ac:dyDescent="0.25">
      <c r="A20" t="s">
        <v>313</v>
      </c>
      <c r="B20" s="125">
        <v>6989</v>
      </c>
      <c r="C20" s="125">
        <v>3.4</v>
      </c>
      <c r="D20" s="125">
        <v>2600</v>
      </c>
      <c r="E20" s="125">
        <v>3</v>
      </c>
    </row>
    <row r="21" spans="1:5" x14ac:dyDescent="0.25">
      <c r="A21" t="s">
        <v>314</v>
      </c>
      <c r="B21" s="125">
        <v>2452</v>
      </c>
      <c r="C21" s="125">
        <v>1.2</v>
      </c>
      <c r="D21" s="125">
        <v>1111</v>
      </c>
      <c r="E21" s="125">
        <v>1.3</v>
      </c>
    </row>
    <row r="22" spans="1:5" x14ac:dyDescent="0.25">
      <c r="A22" t="s">
        <v>315</v>
      </c>
      <c r="B22" s="125">
        <v>3077</v>
      </c>
      <c r="C22" s="125">
        <v>1.5</v>
      </c>
      <c r="D22" s="125">
        <v>1367</v>
      </c>
      <c r="E22" s="125">
        <v>1.6</v>
      </c>
    </row>
    <row r="23" spans="1:5" x14ac:dyDescent="0.25">
      <c r="A23" t="s">
        <v>316</v>
      </c>
      <c r="B23" s="125">
        <v>446</v>
      </c>
      <c r="C23" s="125">
        <v>0.2</v>
      </c>
      <c r="D23" s="125">
        <v>124</v>
      </c>
      <c r="E23" s="125">
        <v>0.1</v>
      </c>
    </row>
    <row r="24" spans="1:5" x14ac:dyDescent="0.25">
      <c r="A24" s="4" t="s">
        <v>235</v>
      </c>
      <c r="B24" s="4">
        <v>205315</v>
      </c>
      <c r="C24" s="4">
        <v>100</v>
      </c>
      <c r="D24" s="4">
        <v>85996</v>
      </c>
      <c r="E24" s="4">
        <v>100</v>
      </c>
    </row>
    <row r="25" spans="1:5" x14ac:dyDescent="0.25">
      <c r="B25" s="125"/>
      <c r="C25" s="125"/>
      <c r="D25" s="125"/>
      <c r="E25" s="125"/>
    </row>
  </sheetData>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F25"/>
  <sheetViews>
    <sheetView workbookViewId="0"/>
  </sheetViews>
  <sheetFormatPr defaultRowHeight="15" x14ac:dyDescent="0.25"/>
  <cols>
    <col min="1" max="1" width="54.7109375" customWidth="1"/>
    <col min="2" max="5" width="22.7109375" customWidth="1"/>
  </cols>
  <sheetData>
    <row r="1" spans="1:6" x14ac:dyDescent="0.25">
      <c r="A1" s="4" t="s">
        <v>154</v>
      </c>
      <c r="F1" s="1" t="str">
        <f>HYPERLINK("#'INDEX'!A1", "Back to INDEX")</f>
        <v>Back to INDEX</v>
      </c>
    </row>
    <row r="2" spans="1:6" x14ac:dyDescent="0.25">
      <c r="A2" s="3" t="s">
        <v>5904</v>
      </c>
      <c r="B2" s="3" t="s">
        <v>5899</v>
      </c>
      <c r="C2" s="3" t="s">
        <v>5900</v>
      </c>
      <c r="D2" s="3" t="s">
        <v>5901</v>
      </c>
      <c r="E2" s="3" t="s">
        <v>5902</v>
      </c>
    </row>
    <row r="3" spans="1:6" x14ac:dyDescent="0.25">
      <c r="A3" t="s">
        <v>296</v>
      </c>
      <c r="B3" s="126">
        <v>0</v>
      </c>
      <c r="C3" s="126">
        <v>0</v>
      </c>
      <c r="D3" s="126">
        <v>0</v>
      </c>
      <c r="E3" s="126">
        <v>0</v>
      </c>
    </row>
    <row r="4" spans="1:6" x14ac:dyDescent="0.25">
      <c r="A4" t="s">
        <v>297</v>
      </c>
      <c r="B4" s="126">
        <v>2938</v>
      </c>
      <c r="C4" s="126">
        <v>10.9</v>
      </c>
      <c r="D4" s="126">
        <v>1403</v>
      </c>
      <c r="E4" s="126">
        <v>13</v>
      </c>
    </row>
    <row r="5" spans="1:6" x14ac:dyDescent="0.25">
      <c r="A5" t="s">
        <v>298</v>
      </c>
      <c r="B5" s="126">
        <v>167</v>
      </c>
      <c r="C5" s="126">
        <v>0.6</v>
      </c>
      <c r="D5" s="126">
        <v>102</v>
      </c>
      <c r="E5" s="126">
        <v>0.9</v>
      </c>
    </row>
    <row r="6" spans="1:6" x14ac:dyDescent="0.25">
      <c r="A6" t="s">
        <v>299</v>
      </c>
      <c r="B6" s="126">
        <v>0</v>
      </c>
      <c r="C6" s="126">
        <v>0</v>
      </c>
      <c r="D6" s="126">
        <v>0</v>
      </c>
      <c r="E6" s="126">
        <v>0</v>
      </c>
    </row>
    <row r="7" spans="1:6" x14ac:dyDescent="0.25">
      <c r="A7" t="s">
        <v>300</v>
      </c>
      <c r="B7" s="126">
        <v>14</v>
      </c>
      <c r="C7" s="126">
        <v>0.1</v>
      </c>
      <c r="D7" s="126">
        <v>9</v>
      </c>
      <c r="E7" s="126">
        <v>0.1</v>
      </c>
    </row>
    <row r="8" spans="1:6" x14ac:dyDescent="0.25">
      <c r="A8" t="s">
        <v>301</v>
      </c>
      <c r="B8" s="126">
        <v>109</v>
      </c>
      <c r="C8" s="126">
        <v>0.4</v>
      </c>
      <c r="D8" s="126">
        <v>47</v>
      </c>
      <c r="E8" s="126">
        <v>0.4</v>
      </c>
    </row>
    <row r="9" spans="1:6" x14ac:dyDescent="0.25">
      <c r="A9" t="s">
        <v>302</v>
      </c>
      <c r="B9" s="126">
        <v>16</v>
      </c>
      <c r="C9" s="126">
        <v>0.1</v>
      </c>
      <c r="D9" s="126">
        <v>4</v>
      </c>
      <c r="E9" s="126">
        <v>0</v>
      </c>
    </row>
    <row r="10" spans="1:6" x14ac:dyDescent="0.25">
      <c r="A10" t="s">
        <v>303</v>
      </c>
      <c r="B10" s="126">
        <v>1286</v>
      </c>
      <c r="C10" s="126">
        <v>4.8</v>
      </c>
      <c r="D10" s="126">
        <v>400</v>
      </c>
      <c r="E10" s="126">
        <v>3.7</v>
      </c>
    </row>
    <row r="11" spans="1:6" x14ac:dyDescent="0.25">
      <c r="A11" t="s">
        <v>304</v>
      </c>
      <c r="B11" s="126">
        <v>0</v>
      </c>
      <c r="C11" s="126">
        <v>0</v>
      </c>
      <c r="D11" s="126">
        <v>0</v>
      </c>
      <c r="E11" s="126">
        <v>0</v>
      </c>
    </row>
    <row r="12" spans="1:6" x14ac:dyDescent="0.25">
      <c r="A12" t="s">
        <v>305</v>
      </c>
      <c r="B12" s="126">
        <v>0</v>
      </c>
      <c r="C12" s="126">
        <v>0</v>
      </c>
      <c r="D12" s="126">
        <v>0</v>
      </c>
      <c r="E12" s="126">
        <v>0</v>
      </c>
    </row>
    <row r="13" spans="1:6" x14ac:dyDescent="0.25">
      <c r="A13" t="s">
        <v>306</v>
      </c>
      <c r="B13" s="126">
        <v>0</v>
      </c>
      <c r="C13" s="126">
        <v>0</v>
      </c>
      <c r="D13" s="126">
        <v>0</v>
      </c>
      <c r="E13" s="126">
        <v>0</v>
      </c>
    </row>
    <row r="14" spans="1:6" x14ac:dyDescent="0.25">
      <c r="A14" t="s">
        <v>307</v>
      </c>
      <c r="B14" s="126">
        <v>0</v>
      </c>
      <c r="C14" s="126">
        <v>0</v>
      </c>
      <c r="D14" s="126">
        <v>0</v>
      </c>
      <c r="E14" s="126">
        <v>0</v>
      </c>
    </row>
    <row r="15" spans="1:6" x14ac:dyDescent="0.25">
      <c r="A15" t="s">
        <v>308</v>
      </c>
      <c r="B15" s="126">
        <v>481</v>
      </c>
      <c r="C15" s="126">
        <v>1.8</v>
      </c>
      <c r="D15" s="126">
        <v>233</v>
      </c>
      <c r="E15" s="126">
        <v>2.2000000000000002</v>
      </c>
    </row>
    <row r="16" spans="1:6" x14ac:dyDescent="0.25">
      <c r="A16" t="s">
        <v>309</v>
      </c>
      <c r="B16" s="126">
        <v>16922</v>
      </c>
      <c r="C16" s="126">
        <v>62.5</v>
      </c>
      <c r="D16" s="126">
        <v>5997</v>
      </c>
      <c r="E16" s="126">
        <v>55.5</v>
      </c>
    </row>
    <row r="17" spans="1:5" x14ac:dyDescent="0.25">
      <c r="A17" t="s">
        <v>310</v>
      </c>
      <c r="B17" s="126">
        <v>2628</v>
      </c>
      <c r="C17" s="126">
        <v>9.6999999999999993</v>
      </c>
      <c r="D17" s="126">
        <v>1283</v>
      </c>
      <c r="E17" s="126">
        <v>11.9</v>
      </c>
    </row>
    <row r="18" spans="1:5" x14ac:dyDescent="0.25">
      <c r="A18" t="s">
        <v>311</v>
      </c>
      <c r="B18" s="126">
        <v>1790</v>
      </c>
      <c r="C18" s="126">
        <v>6.6</v>
      </c>
      <c r="D18" s="126">
        <v>965</v>
      </c>
      <c r="E18" s="126">
        <v>8.9</v>
      </c>
    </row>
    <row r="19" spans="1:5" x14ac:dyDescent="0.25">
      <c r="A19" t="s">
        <v>312</v>
      </c>
      <c r="B19" s="126">
        <v>568</v>
      </c>
      <c r="C19" s="126">
        <v>2.1</v>
      </c>
      <c r="D19" s="126">
        <v>278</v>
      </c>
      <c r="E19" s="126">
        <v>2.6</v>
      </c>
    </row>
    <row r="20" spans="1:5" x14ac:dyDescent="0.25">
      <c r="A20" t="s">
        <v>313</v>
      </c>
      <c r="B20" s="126">
        <v>0</v>
      </c>
      <c r="C20" s="126">
        <v>0</v>
      </c>
      <c r="D20" s="126">
        <v>0</v>
      </c>
      <c r="E20" s="126">
        <v>0</v>
      </c>
    </row>
    <row r="21" spans="1:5" x14ac:dyDescent="0.25">
      <c r="A21" t="s">
        <v>314</v>
      </c>
      <c r="B21" s="126">
        <v>152</v>
      </c>
      <c r="C21" s="126">
        <v>0.6</v>
      </c>
      <c r="D21" s="126">
        <v>81</v>
      </c>
      <c r="E21" s="126">
        <v>0.7</v>
      </c>
    </row>
    <row r="22" spans="1:5" x14ac:dyDescent="0.25">
      <c r="A22" t="s">
        <v>315</v>
      </c>
      <c r="B22" s="126">
        <v>0</v>
      </c>
      <c r="C22" s="126">
        <v>0</v>
      </c>
      <c r="D22" s="126">
        <v>0</v>
      </c>
      <c r="E22" s="126">
        <v>0</v>
      </c>
    </row>
    <row r="23" spans="1:5" x14ac:dyDescent="0.25">
      <c r="A23" t="s">
        <v>316</v>
      </c>
      <c r="B23" s="126">
        <v>0</v>
      </c>
      <c r="C23" s="126">
        <v>0</v>
      </c>
      <c r="D23" s="126">
        <v>0</v>
      </c>
      <c r="E23" s="126">
        <v>0</v>
      </c>
    </row>
    <row r="24" spans="1:5" x14ac:dyDescent="0.25">
      <c r="A24" s="4" t="s">
        <v>235</v>
      </c>
      <c r="B24" s="4">
        <v>27071</v>
      </c>
      <c r="C24" s="4">
        <v>100</v>
      </c>
      <c r="D24" s="4">
        <v>10802</v>
      </c>
      <c r="E24" s="4">
        <v>100</v>
      </c>
    </row>
    <row r="25" spans="1:5" x14ac:dyDescent="0.25">
      <c r="B25" s="126"/>
      <c r="C25" s="126"/>
      <c r="D25" s="126"/>
      <c r="E25" s="126"/>
    </row>
  </sheetData>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D49"/>
  <sheetViews>
    <sheetView workbookViewId="0"/>
  </sheetViews>
  <sheetFormatPr defaultRowHeight="15" x14ac:dyDescent="0.25"/>
  <cols>
    <col min="1" max="1" width="33.7109375" customWidth="1"/>
    <col min="2" max="3" width="45.7109375" customWidth="1"/>
  </cols>
  <sheetData>
    <row r="1" spans="1:4" x14ac:dyDescent="0.25">
      <c r="A1" s="4" t="s">
        <v>156</v>
      </c>
      <c r="D1" s="1" t="str">
        <f>HYPERLINK("#'INDEX'!A1", "Back to INDEX")</f>
        <v>Back to INDEX</v>
      </c>
    </row>
    <row r="2" spans="1:4" x14ac:dyDescent="0.25">
      <c r="A2" s="3" t="s">
        <v>178</v>
      </c>
      <c r="B2" s="3" t="s">
        <v>325</v>
      </c>
      <c r="C2" s="3" t="s">
        <v>5793</v>
      </c>
    </row>
    <row r="3" spans="1:4" x14ac:dyDescent="0.25">
      <c r="A3" t="s">
        <v>236</v>
      </c>
      <c r="B3" s="127" t="s">
        <v>5913</v>
      </c>
      <c r="C3" s="127" t="s">
        <v>5914</v>
      </c>
    </row>
    <row r="4" spans="1:4" x14ac:dyDescent="0.25">
      <c r="A4" t="s">
        <v>237</v>
      </c>
      <c r="B4" s="127" t="s">
        <v>5915</v>
      </c>
      <c r="C4" s="127" t="s">
        <v>5916</v>
      </c>
    </row>
    <row r="5" spans="1:4" x14ac:dyDescent="0.25">
      <c r="A5" t="s">
        <v>238</v>
      </c>
      <c r="B5" s="127" t="s">
        <v>5917</v>
      </c>
      <c r="C5" s="127" t="s">
        <v>5918</v>
      </c>
    </row>
    <row r="6" spans="1:4" x14ac:dyDescent="0.25">
      <c r="A6" t="s">
        <v>239</v>
      </c>
      <c r="B6" s="127" t="s">
        <v>5919</v>
      </c>
      <c r="C6" s="127" t="s">
        <v>5920</v>
      </c>
    </row>
    <row r="7" spans="1:4" x14ac:dyDescent="0.25">
      <c r="A7" t="s">
        <v>244</v>
      </c>
      <c r="B7" s="127" t="s">
        <v>5921</v>
      </c>
      <c r="C7" s="127" t="s">
        <v>460</v>
      </c>
    </row>
    <row r="8" spans="1:4" x14ac:dyDescent="0.25">
      <c r="A8" t="s">
        <v>245</v>
      </c>
      <c r="B8" s="127" t="s">
        <v>5922</v>
      </c>
      <c r="C8" s="127" t="s">
        <v>5923</v>
      </c>
    </row>
    <row r="9" spans="1:4" x14ac:dyDescent="0.25">
      <c r="A9" t="s">
        <v>246</v>
      </c>
      <c r="B9" s="127" t="s">
        <v>5924</v>
      </c>
      <c r="C9" s="127" t="s">
        <v>5925</v>
      </c>
    </row>
    <row r="10" spans="1:4" x14ac:dyDescent="0.25">
      <c r="A10" t="s">
        <v>247</v>
      </c>
      <c r="B10" s="127" t="s">
        <v>5926</v>
      </c>
      <c r="C10" s="127" t="s">
        <v>5927</v>
      </c>
    </row>
    <row r="11" spans="1:4" x14ac:dyDescent="0.25">
      <c r="A11" t="s">
        <v>248</v>
      </c>
      <c r="B11" s="127" t="s">
        <v>5928</v>
      </c>
      <c r="C11" s="127" t="s">
        <v>5929</v>
      </c>
    </row>
    <row r="12" spans="1:4" x14ac:dyDescent="0.25">
      <c r="A12" t="s">
        <v>249</v>
      </c>
      <c r="B12" s="127" t="s">
        <v>5930</v>
      </c>
      <c r="C12" s="127" t="s">
        <v>5931</v>
      </c>
    </row>
    <row r="13" spans="1:4" x14ac:dyDescent="0.25">
      <c r="A13" t="s">
        <v>250</v>
      </c>
      <c r="B13" s="127" t="s">
        <v>5932</v>
      </c>
      <c r="C13" s="127" t="s">
        <v>5933</v>
      </c>
    </row>
    <row r="14" spans="1:4" x14ac:dyDescent="0.25">
      <c r="A14" t="s">
        <v>251</v>
      </c>
      <c r="B14" s="127" t="s">
        <v>5934</v>
      </c>
      <c r="C14" s="127" t="s">
        <v>5935</v>
      </c>
    </row>
    <row r="15" spans="1:4" x14ac:dyDescent="0.25">
      <c r="A15" t="s">
        <v>252</v>
      </c>
      <c r="B15" s="127" t="s">
        <v>5936</v>
      </c>
      <c r="C15" s="127" t="s">
        <v>5937</v>
      </c>
    </row>
    <row r="16" spans="1:4" x14ac:dyDescent="0.25">
      <c r="A16" t="s">
        <v>253</v>
      </c>
      <c r="B16" s="127" t="s">
        <v>5938</v>
      </c>
      <c r="C16" s="127" t="s">
        <v>5939</v>
      </c>
    </row>
    <row r="17" spans="1:3" x14ac:dyDescent="0.25">
      <c r="A17" t="s">
        <v>254</v>
      </c>
      <c r="B17" s="127" t="s">
        <v>5940</v>
      </c>
      <c r="C17" s="127" t="s">
        <v>5941</v>
      </c>
    </row>
    <row r="18" spans="1:3" x14ac:dyDescent="0.25">
      <c r="A18" t="s">
        <v>255</v>
      </c>
      <c r="B18" s="127" t="s">
        <v>5942</v>
      </c>
      <c r="C18" s="127" t="s">
        <v>5943</v>
      </c>
    </row>
    <row r="19" spans="1:3" x14ac:dyDescent="0.25">
      <c r="A19" t="s">
        <v>259</v>
      </c>
      <c r="B19" s="127" t="s">
        <v>5944</v>
      </c>
      <c r="C19" s="127" t="s">
        <v>5945</v>
      </c>
    </row>
    <row r="20" spans="1:3" x14ac:dyDescent="0.25">
      <c r="A20" t="s">
        <v>260</v>
      </c>
      <c r="B20" s="127" t="s">
        <v>5946</v>
      </c>
      <c r="C20" s="127" t="s">
        <v>5947</v>
      </c>
    </row>
    <row r="21" spans="1:3" x14ac:dyDescent="0.25">
      <c r="A21" t="s">
        <v>261</v>
      </c>
      <c r="B21" s="127" t="s">
        <v>5948</v>
      </c>
      <c r="C21" s="127" t="s">
        <v>5949</v>
      </c>
    </row>
    <row r="22" spans="1:3" x14ac:dyDescent="0.25">
      <c r="A22" t="s">
        <v>262</v>
      </c>
      <c r="B22" s="127" t="s">
        <v>5950</v>
      </c>
      <c r="C22" s="127" t="s">
        <v>5951</v>
      </c>
    </row>
    <row r="23" spans="1:3" x14ac:dyDescent="0.25">
      <c r="A23" t="s">
        <v>263</v>
      </c>
      <c r="B23" s="127" t="s">
        <v>5952</v>
      </c>
      <c r="C23" s="127" t="s">
        <v>5953</v>
      </c>
    </row>
    <row r="24" spans="1:3" x14ac:dyDescent="0.25">
      <c r="A24" s="4" t="s">
        <v>235</v>
      </c>
      <c r="B24" s="4" t="s">
        <v>5954</v>
      </c>
      <c r="C24" s="4" t="s">
        <v>5955</v>
      </c>
    </row>
    <row r="25" spans="1:3" x14ac:dyDescent="0.25">
      <c r="B25" s="127"/>
      <c r="C25" s="127"/>
    </row>
    <row r="26" spans="1:3" x14ac:dyDescent="0.25">
      <c r="A26" t="s">
        <v>224</v>
      </c>
    </row>
    <row r="27" spans="1:3" x14ac:dyDescent="0.25">
      <c r="A27" t="s">
        <v>707</v>
      </c>
    </row>
    <row r="28" spans="1:3" x14ac:dyDescent="0.25">
      <c r="A28" t="s">
        <v>264</v>
      </c>
    </row>
    <row r="29" spans="1:3" x14ac:dyDescent="0.25">
      <c r="A29" t="s">
        <v>265</v>
      </c>
    </row>
    <row r="30" spans="1:3" x14ac:dyDescent="0.25">
      <c r="A30" t="s">
        <v>266</v>
      </c>
    </row>
    <row r="31" spans="1:3" x14ac:dyDescent="0.25">
      <c r="A31" t="s">
        <v>267</v>
      </c>
    </row>
    <row r="32" spans="1:3" x14ac:dyDescent="0.25">
      <c r="A32" t="s">
        <v>268</v>
      </c>
    </row>
    <row r="34" spans="1:1" x14ac:dyDescent="0.25">
      <c r="A34" t="s">
        <v>189</v>
      </c>
    </row>
    <row r="35" spans="1:1" x14ac:dyDescent="0.25">
      <c r="A35" t="s">
        <v>230</v>
      </c>
    </row>
    <row r="36" spans="1:1" x14ac:dyDescent="0.25">
      <c r="A36" t="s">
        <v>269</v>
      </c>
    </row>
    <row r="37" spans="1:1" x14ac:dyDescent="0.25">
      <c r="A37" t="s">
        <v>270</v>
      </c>
    </row>
    <row r="38" spans="1:1" x14ac:dyDescent="0.25">
      <c r="A38" t="s">
        <v>271</v>
      </c>
    </row>
    <row r="39" spans="1:1" x14ac:dyDescent="0.25">
      <c r="A39" t="s">
        <v>272</v>
      </c>
    </row>
    <row r="40" spans="1:1" x14ac:dyDescent="0.25">
      <c r="A40" t="s">
        <v>273</v>
      </c>
    </row>
    <row r="41" spans="1:1" x14ac:dyDescent="0.25">
      <c r="A41" t="s">
        <v>274</v>
      </c>
    </row>
    <row r="42" spans="1:1" x14ac:dyDescent="0.25">
      <c r="A42" t="s">
        <v>275</v>
      </c>
    </row>
    <row r="43" spans="1:1" x14ac:dyDescent="0.25">
      <c r="A43" t="s">
        <v>276</v>
      </c>
    </row>
    <row r="44" spans="1:1" x14ac:dyDescent="0.25">
      <c r="A44" t="s">
        <v>277</v>
      </c>
    </row>
    <row r="45" spans="1:1" x14ac:dyDescent="0.25">
      <c r="A45" t="s">
        <v>278</v>
      </c>
    </row>
    <row r="47" spans="1:1" x14ac:dyDescent="0.25">
      <c r="A47" t="s">
        <v>195</v>
      </c>
    </row>
    <row r="48" spans="1:1" x14ac:dyDescent="0.25">
      <c r="A48" t="s">
        <v>201</v>
      </c>
    </row>
    <row r="49" spans="1:1" x14ac:dyDescent="0.25">
      <c r="A49" t="s">
        <v>5802</v>
      </c>
    </row>
  </sheetData>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D49"/>
  <sheetViews>
    <sheetView workbookViewId="0"/>
  </sheetViews>
  <sheetFormatPr defaultRowHeight="15" x14ac:dyDescent="0.25"/>
  <cols>
    <col min="1" max="1" width="33.7109375" customWidth="1"/>
    <col min="2" max="3" width="45.7109375" customWidth="1"/>
  </cols>
  <sheetData>
    <row r="1" spans="1:4" x14ac:dyDescent="0.25">
      <c r="A1" s="4" t="s">
        <v>158</v>
      </c>
      <c r="D1" s="1" t="str">
        <f>HYPERLINK("#'INDEX'!A1", "Back to INDEX")</f>
        <v>Back to INDEX</v>
      </c>
    </row>
    <row r="2" spans="1:4" x14ac:dyDescent="0.25">
      <c r="A2" s="3" t="s">
        <v>178</v>
      </c>
      <c r="B2" s="3" t="s">
        <v>325</v>
      </c>
      <c r="C2" s="3" t="s">
        <v>5793</v>
      </c>
    </row>
    <row r="3" spans="1:4" x14ac:dyDescent="0.25">
      <c r="A3" t="s">
        <v>236</v>
      </c>
      <c r="B3" s="128" t="s">
        <v>5956</v>
      </c>
      <c r="C3" s="128" t="s">
        <v>5957</v>
      </c>
    </row>
    <row r="4" spans="1:4" x14ac:dyDescent="0.25">
      <c r="A4" t="s">
        <v>237</v>
      </c>
      <c r="B4" s="128" t="s">
        <v>5958</v>
      </c>
      <c r="C4" s="128" t="s">
        <v>5959</v>
      </c>
    </row>
    <row r="5" spans="1:4" x14ac:dyDescent="0.25">
      <c r="A5" t="s">
        <v>238</v>
      </c>
      <c r="B5" s="128" t="s">
        <v>5960</v>
      </c>
      <c r="C5" s="128" t="s">
        <v>5961</v>
      </c>
    </row>
    <row r="6" spans="1:4" x14ac:dyDescent="0.25">
      <c r="A6" t="s">
        <v>239</v>
      </c>
      <c r="B6" s="128" t="s">
        <v>5962</v>
      </c>
      <c r="C6" s="128" t="s">
        <v>5963</v>
      </c>
    </row>
    <row r="7" spans="1:4" x14ac:dyDescent="0.25">
      <c r="A7" t="s">
        <v>244</v>
      </c>
      <c r="B7" s="128" t="s">
        <v>5964</v>
      </c>
      <c r="C7" s="128" t="s">
        <v>5965</v>
      </c>
    </row>
    <row r="8" spans="1:4" x14ac:dyDescent="0.25">
      <c r="A8" t="s">
        <v>245</v>
      </c>
      <c r="B8" s="128" t="s">
        <v>5966</v>
      </c>
      <c r="C8" s="128" t="s">
        <v>5967</v>
      </c>
    </row>
    <row r="9" spans="1:4" x14ac:dyDescent="0.25">
      <c r="A9" t="s">
        <v>246</v>
      </c>
      <c r="B9" s="128" t="s">
        <v>5968</v>
      </c>
      <c r="C9" s="128" t="s">
        <v>5969</v>
      </c>
    </row>
    <row r="10" spans="1:4" x14ac:dyDescent="0.25">
      <c r="A10" t="s">
        <v>247</v>
      </c>
      <c r="B10" s="128" t="s">
        <v>5970</v>
      </c>
      <c r="C10" s="128" t="s">
        <v>5971</v>
      </c>
    </row>
    <row r="11" spans="1:4" x14ac:dyDescent="0.25">
      <c r="A11" t="s">
        <v>248</v>
      </c>
      <c r="B11" s="128" t="s">
        <v>5972</v>
      </c>
      <c r="C11" s="128" t="s">
        <v>589</v>
      </c>
    </row>
    <row r="12" spans="1:4" x14ac:dyDescent="0.25">
      <c r="A12" t="s">
        <v>249</v>
      </c>
      <c r="B12" s="128" t="s">
        <v>5973</v>
      </c>
      <c r="C12" s="128" t="s">
        <v>5974</v>
      </c>
    </row>
    <row r="13" spans="1:4" x14ac:dyDescent="0.25">
      <c r="A13" t="s">
        <v>250</v>
      </c>
      <c r="B13" s="128" t="s">
        <v>5975</v>
      </c>
      <c r="C13" s="128" t="s">
        <v>5976</v>
      </c>
    </row>
    <row r="14" spans="1:4" x14ac:dyDescent="0.25">
      <c r="A14" t="s">
        <v>251</v>
      </c>
      <c r="B14" s="128" t="s">
        <v>5977</v>
      </c>
      <c r="C14" s="128" t="s">
        <v>5978</v>
      </c>
    </row>
    <row r="15" spans="1:4" x14ac:dyDescent="0.25">
      <c r="A15" t="s">
        <v>252</v>
      </c>
      <c r="B15" s="128" t="s">
        <v>5979</v>
      </c>
      <c r="C15" s="128" t="s">
        <v>5980</v>
      </c>
    </row>
    <row r="16" spans="1:4" x14ac:dyDescent="0.25">
      <c r="A16" t="s">
        <v>253</v>
      </c>
      <c r="B16" s="128" t="s">
        <v>5981</v>
      </c>
      <c r="C16" s="128" t="s">
        <v>5982</v>
      </c>
    </row>
    <row r="17" spans="1:3" x14ac:dyDescent="0.25">
      <c r="A17" t="s">
        <v>254</v>
      </c>
      <c r="B17" s="128" t="s">
        <v>5983</v>
      </c>
      <c r="C17" s="128" t="s">
        <v>5636</v>
      </c>
    </row>
    <row r="18" spans="1:3" x14ac:dyDescent="0.25">
      <c r="A18" t="s">
        <v>255</v>
      </c>
      <c r="B18" s="128" t="s">
        <v>5984</v>
      </c>
      <c r="C18" s="128" t="s">
        <v>5985</v>
      </c>
    </row>
    <row r="19" spans="1:3" x14ac:dyDescent="0.25">
      <c r="A19" t="s">
        <v>259</v>
      </c>
      <c r="B19" s="128" t="s">
        <v>5986</v>
      </c>
      <c r="C19" s="128" t="s">
        <v>1389</v>
      </c>
    </row>
    <row r="20" spans="1:3" x14ac:dyDescent="0.25">
      <c r="A20" t="s">
        <v>260</v>
      </c>
      <c r="B20" s="128" t="s">
        <v>800</v>
      </c>
      <c r="C20" s="128" t="s">
        <v>5978</v>
      </c>
    </row>
    <row r="21" spans="1:3" x14ac:dyDescent="0.25">
      <c r="A21" t="s">
        <v>261</v>
      </c>
      <c r="B21" s="128" t="s">
        <v>740</v>
      </c>
      <c r="C21" s="128" t="s">
        <v>1443</v>
      </c>
    </row>
    <row r="22" spans="1:3" x14ac:dyDescent="0.25">
      <c r="A22" t="s">
        <v>262</v>
      </c>
      <c r="B22" s="128" t="s">
        <v>5987</v>
      </c>
      <c r="C22" s="128" t="s">
        <v>5988</v>
      </c>
    </row>
    <row r="23" spans="1:3" x14ac:dyDescent="0.25">
      <c r="A23" t="s">
        <v>263</v>
      </c>
      <c r="B23" s="128" t="s">
        <v>882</v>
      </c>
      <c r="C23" s="128" t="s">
        <v>5989</v>
      </c>
    </row>
    <row r="24" spans="1:3" x14ac:dyDescent="0.25">
      <c r="A24" s="4" t="s">
        <v>235</v>
      </c>
      <c r="B24" s="4" t="s">
        <v>5990</v>
      </c>
      <c r="C24" s="4" t="s">
        <v>5991</v>
      </c>
    </row>
    <row r="25" spans="1:3" x14ac:dyDescent="0.25">
      <c r="B25" s="128"/>
      <c r="C25" s="128"/>
    </row>
    <row r="26" spans="1:3" x14ac:dyDescent="0.25">
      <c r="A26" t="s">
        <v>224</v>
      </c>
    </row>
    <row r="27" spans="1:3" x14ac:dyDescent="0.25">
      <c r="A27" t="s">
        <v>707</v>
      </c>
    </row>
    <row r="28" spans="1:3" x14ac:dyDescent="0.25">
      <c r="A28" t="s">
        <v>264</v>
      </c>
    </row>
    <row r="29" spans="1:3" x14ac:dyDescent="0.25">
      <c r="A29" t="s">
        <v>265</v>
      </c>
    </row>
    <row r="30" spans="1:3" x14ac:dyDescent="0.25">
      <c r="A30" t="s">
        <v>266</v>
      </c>
    </row>
    <row r="31" spans="1:3" x14ac:dyDescent="0.25">
      <c r="A31" t="s">
        <v>267</v>
      </c>
    </row>
    <row r="32" spans="1:3" x14ac:dyDescent="0.25">
      <c r="A32" t="s">
        <v>268</v>
      </c>
    </row>
    <row r="34" spans="1:1" x14ac:dyDescent="0.25">
      <c r="A34" t="s">
        <v>189</v>
      </c>
    </row>
    <row r="35" spans="1:1" x14ac:dyDescent="0.25">
      <c r="A35" t="s">
        <v>232</v>
      </c>
    </row>
    <row r="36" spans="1:1" x14ac:dyDescent="0.25">
      <c r="A36" t="s">
        <v>269</v>
      </c>
    </row>
    <row r="37" spans="1:1" x14ac:dyDescent="0.25">
      <c r="A37" t="s">
        <v>270</v>
      </c>
    </row>
    <row r="38" spans="1:1" x14ac:dyDescent="0.25">
      <c r="A38" t="s">
        <v>271</v>
      </c>
    </row>
    <row r="39" spans="1:1" x14ac:dyDescent="0.25">
      <c r="A39" t="s">
        <v>272</v>
      </c>
    </row>
    <row r="40" spans="1:1" x14ac:dyDescent="0.25">
      <c r="A40" t="s">
        <v>273</v>
      </c>
    </row>
    <row r="41" spans="1:1" x14ac:dyDescent="0.25">
      <c r="A41" t="s">
        <v>274</v>
      </c>
    </row>
    <row r="42" spans="1:1" x14ac:dyDescent="0.25">
      <c r="A42" t="s">
        <v>275</v>
      </c>
    </row>
    <row r="43" spans="1:1" x14ac:dyDescent="0.25">
      <c r="A43" t="s">
        <v>276</v>
      </c>
    </row>
    <row r="44" spans="1:1" x14ac:dyDescent="0.25">
      <c r="A44" t="s">
        <v>277</v>
      </c>
    </row>
    <row r="45" spans="1:1" x14ac:dyDescent="0.25">
      <c r="A45" t="s">
        <v>278</v>
      </c>
    </row>
    <row r="47" spans="1:1" x14ac:dyDescent="0.25">
      <c r="A47" t="s">
        <v>195</v>
      </c>
    </row>
    <row r="48" spans="1:1" x14ac:dyDescent="0.25">
      <c r="A48" t="s">
        <v>201</v>
      </c>
    </row>
    <row r="49" spans="1:1" x14ac:dyDescent="0.25">
      <c r="A49" t="s">
        <v>5802</v>
      </c>
    </row>
  </sheetData>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D36"/>
  <sheetViews>
    <sheetView workbookViewId="0"/>
  </sheetViews>
  <sheetFormatPr defaultRowHeight="15" x14ac:dyDescent="0.25"/>
  <cols>
    <col min="1" max="1" width="54.7109375" customWidth="1"/>
    <col min="2" max="3" width="45.7109375" customWidth="1"/>
  </cols>
  <sheetData>
    <row r="1" spans="1:4" x14ac:dyDescent="0.25">
      <c r="A1" s="4" t="s">
        <v>160</v>
      </c>
      <c r="D1" s="1" t="str">
        <f>HYPERLINK("#'INDEX'!A1", "Back to INDEX")</f>
        <v>Back to INDEX</v>
      </c>
    </row>
    <row r="2" spans="1:4" x14ac:dyDescent="0.25">
      <c r="A2" s="3" t="s">
        <v>178</v>
      </c>
      <c r="B2" s="3" t="s">
        <v>325</v>
      </c>
      <c r="C2" s="3" t="s">
        <v>5793</v>
      </c>
    </row>
    <row r="3" spans="1:4" x14ac:dyDescent="0.25">
      <c r="A3" t="s">
        <v>296</v>
      </c>
      <c r="B3" s="129" t="s">
        <v>5992</v>
      </c>
      <c r="C3" s="129" t="s">
        <v>5993</v>
      </c>
    </row>
    <row r="4" spans="1:4" x14ac:dyDescent="0.25">
      <c r="A4" t="s">
        <v>297</v>
      </c>
      <c r="B4" s="129" t="s">
        <v>5994</v>
      </c>
      <c r="C4" s="129" t="s">
        <v>5995</v>
      </c>
    </row>
    <row r="5" spans="1:4" x14ac:dyDescent="0.25">
      <c r="A5" t="s">
        <v>298</v>
      </c>
      <c r="B5" s="129" t="s">
        <v>5996</v>
      </c>
      <c r="C5" s="129" t="s">
        <v>5997</v>
      </c>
    </row>
    <row r="6" spans="1:4" x14ac:dyDescent="0.25">
      <c r="A6" t="s">
        <v>299</v>
      </c>
      <c r="B6" s="129" t="s">
        <v>5998</v>
      </c>
      <c r="C6" s="129" t="s">
        <v>964</v>
      </c>
    </row>
    <row r="7" spans="1:4" x14ac:dyDescent="0.25">
      <c r="A7" t="s">
        <v>300</v>
      </c>
      <c r="B7" s="129" t="s">
        <v>5999</v>
      </c>
      <c r="C7" s="129" t="s">
        <v>1478</v>
      </c>
    </row>
    <row r="8" spans="1:4" x14ac:dyDescent="0.25">
      <c r="A8" t="s">
        <v>301</v>
      </c>
      <c r="B8" s="129" t="s">
        <v>6000</v>
      </c>
      <c r="C8" s="129" t="s">
        <v>6001</v>
      </c>
    </row>
    <row r="9" spans="1:4" x14ac:dyDescent="0.25">
      <c r="A9" t="s">
        <v>302</v>
      </c>
      <c r="B9" s="129" t="s">
        <v>6002</v>
      </c>
      <c r="C9" s="129" t="s">
        <v>6003</v>
      </c>
    </row>
    <row r="10" spans="1:4" x14ac:dyDescent="0.25">
      <c r="A10" t="s">
        <v>303</v>
      </c>
      <c r="B10" s="129" t="s">
        <v>6004</v>
      </c>
      <c r="C10" s="129" t="s">
        <v>6005</v>
      </c>
    </row>
    <row r="11" spans="1:4" x14ac:dyDescent="0.25">
      <c r="A11" t="s">
        <v>304</v>
      </c>
      <c r="B11" s="129" t="s">
        <v>6006</v>
      </c>
      <c r="C11" s="129" t="s">
        <v>6007</v>
      </c>
    </row>
    <row r="12" spans="1:4" x14ac:dyDescent="0.25">
      <c r="A12" t="s">
        <v>305</v>
      </c>
      <c r="B12" s="129" t="s">
        <v>6008</v>
      </c>
      <c r="C12" s="129" t="s">
        <v>6009</v>
      </c>
    </row>
    <row r="13" spans="1:4" x14ac:dyDescent="0.25">
      <c r="A13" t="s">
        <v>306</v>
      </c>
      <c r="B13" s="129" t="s">
        <v>6010</v>
      </c>
      <c r="C13" s="129" t="s">
        <v>6011</v>
      </c>
    </row>
    <row r="14" spans="1:4" x14ac:dyDescent="0.25">
      <c r="A14" t="s">
        <v>307</v>
      </c>
      <c r="B14" s="129" t="s">
        <v>1199</v>
      </c>
      <c r="C14" s="129" t="s">
        <v>6012</v>
      </c>
    </row>
    <row r="15" spans="1:4" x14ac:dyDescent="0.25">
      <c r="A15" t="s">
        <v>308</v>
      </c>
      <c r="B15" s="129" t="s">
        <v>6013</v>
      </c>
      <c r="C15" s="129" t="s">
        <v>2021</v>
      </c>
    </row>
    <row r="16" spans="1:4" x14ac:dyDescent="0.25">
      <c r="A16" t="s">
        <v>309</v>
      </c>
      <c r="B16" s="129" t="s">
        <v>6014</v>
      </c>
      <c r="C16" s="129" t="s">
        <v>6015</v>
      </c>
    </row>
    <row r="17" spans="1:3" x14ac:dyDescent="0.25">
      <c r="A17" t="s">
        <v>310</v>
      </c>
      <c r="B17" s="129" t="s">
        <v>5986</v>
      </c>
      <c r="C17" s="129" t="s">
        <v>4167</v>
      </c>
    </row>
    <row r="18" spans="1:3" x14ac:dyDescent="0.25">
      <c r="A18" t="s">
        <v>311</v>
      </c>
      <c r="B18" s="129" t="s">
        <v>6016</v>
      </c>
      <c r="C18" s="129" t="s">
        <v>6017</v>
      </c>
    </row>
    <row r="19" spans="1:3" x14ac:dyDescent="0.25">
      <c r="A19" t="s">
        <v>312</v>
      </c>
      <c r="B19" s="129" t="s">
        <v>6018</v>
      </c>
      <c r="C19" s="129" t="s">
        <v>2294</v>
      </c>
    </row>
    <row r="20" spans="1:3" x14ac:dyDescent="0.25">
      <c r="A20" t="s">
        <v>313</v>
      </c>
      <c r="B20" s="129" t="s">
        <v>6019</v>
      </c>
      <c r="C20" s="129" t="s">
        <v>6020</v>
      </c>
    </row>
    <row r="21" spans="1:3" x14ac:dyDescent="0.25">
      <c r="A21" t="s">
        <v>314</v>
      </c>
      <c r="B21" s="129" t="s">
        <v>6021</v>
      </c>
      <c r="C21" s="129" t="s">
        <v>1549</v>
      </c>
    </row>
    <row r="22" spans="1:3" x14ac:dyDescent="0.25">
      <c r="A22" t="s">
        <v>315</v>
      </c>
      <c r="B22" s="129" t="s">
        <v>1184</v>
      </c>
      <c r="C22" s="129" t="s">
        <v>6022</v>
      </c>
    </row>
    <row r="23" spans="1:3" x14ac:dyDescent="0.25">
      <c r="A23" t="s">
        <v>316</v>
      </c>
      <c r="B23" s="129" t="s">
        <v>6023</v>
      </c>
      <c r="C23" s="129" t="s">
        <v>6024</v>
      </c>
    </row>
    <row r="24" spans="1:3" x14ac:dyDescent="0.25">
      <c r="A24" s="4" t="s">
        <v>235</v>
      </c>
      <c r="B24" s="4" t="s">
        <v>5954</v>
      </c>
      <c r="C24" s="4" t="s">
        <v>5955</v>
      </c>
    </row>
    <row r="25" spans="1:3" x14ac:dyDescent="0.25">
      <c r="B25" s="129"/>
      <c r="C25" s="129"/>
    </row>
    <row r="26" spans="1:3" x14ac:dyDescent="0.25">
      <c r="A26" t="s">
        <v>224</v>
      </c>
    </row>
    <row r="27" spans="1:3" x14ac:dyDescent="0.25">
      <c r="A27" t="s">
        <v>707</v>
      </c>
    </row>
    <row r="28" spans="1:3" x14ac:dyDescent="0.25">
      <c r="A28" t="s">
        <v>317</v>
      </c>
    </row>
    <row r="30" spans="1:3" x14ac:dyDescent="0.25">
      <c r="A30" t="s">
        <v>189</v>
      </c>
    </row>
    <row r="31" spans="1:3" x14ac:dyDescent="0.25">
      <c r="A31" t="s">
        <v>230</v>
      </c>
    </row>
    <row r="32" spans="1:3" x14ac:dyDescent="0.25">
      <c r="A32" t="s">
        <v>318</v>
      </c>
    </row>
    <row r="34" spans="1:1" x14ac:dyDescent="0.25">
      <c r="A34" t="s">
        <v>195</v>
      </c>
    </row>
    <row r="35" spans="1:1" x14ac:dyDescent="0.25">
      <c r="A35" t="s">
        <v>201</v>
      </c>
    </row>
    <row r="36" spans="1:1" x14ac:dyDescent="0.25">
      <c r="A36" t="s">
        <v>5802</v>
      </c>
    </row>
  </sheetData>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D36"/>
  <sheetViews>
    <sheetView workbookViewId="0"/>
  </sheetViews>
  <sheetFormatPr defaultRowHeight="15" x14ac:dyDescent="0.25"/>
  <cols>
    <col min="1" max="1" width="54.7109375" customWidth="1"/>
    <col min="2" max="3" width="45.7109375" customWidth="1"/>
  </cols>
  <sheetData>
    <row r="1" spans="1:4" x14ac:dyDescent="0.25">
      <c r="A1" s="4" t="s">
        <v>162</v>
      </c>
      <c r="D1" s="1" t="str">
        <f>HYPERLINK("#'INDEX'!A1", "Back to INDEX")</f>
        <v>Back to INDEX</v>
      </c>
    </row>
    <row r="2" spans="1:4" x14ac:dyDescent="0.25">
      <c r="A2" s="3" t="s">
        <v>178</v>
      </c>
      <c r="B2" s="3" t="s">
        <v>325</v>
      </c>
      <c r="C2" s="3" t="s">
        <v>5793</v>
      </c>
    </row>
    <row r="3" spans="1:4" x14ac:dyDescent="0.25">
      <c r="A3" t="s">
        <v>296</v>
      </c>
      <c r="B3" s="130" t="s">
        <v>6025</v>
      </c>
      <c r="C3" s="130" t="s">
        <v>6026</v>
      </c>
    </row>
    <row r="4" spans="1:4" x14ac:dyDescent="0.25">
      <c r="A4" t="s">
        <v>297</v>
      </c>
      <c r="B4" s="130" t="s">
        <v>6027</v>
      </c>
      <c r="C4" s="130" t="s">
        <v>6028</v>
      </c>
    </row>
    <row r="5" spans="1:4" x14ac:dyDescent="0.25">
      <c r="A5" t="s">
        <v>298</v>
      </c>
      <c r="B5" s="130" t="s">
        <v>6029</v>
      </c>
      <c r="C5" s="130" t="s">
        <v>6030</v>
      </c>
    </row>
    <row r="6" spans="1:4" x14ac:dyDescent="0.25">
      <c r="A6" t="s">
        <v>299</v>
      </c>
      <c r="B6" s="130" t="s">
        <v>6031</v>
      </c>
      <c r="C6" s="130" t="s">
        <v>6032</v>
      </c>
    </row>
    <row r="7" spans="1:4" x14ac:dyDescent="0.25">
      <c r="A7" t="s">
        <v>300</v>
      </c>
      <c r="B7" s="130" t="s">
        <v>6033</v>
      </c>
      <c r="C7" s="130" t="s">
        <v>3689</v>
      </c>
    </row>
    <row r="8" spans="1:4" x14ac:dyDescent="0.25">
      <c r="A8" t="s">
        <v>301</v>
      </c>
      <c r="B8" s="130" t="s">
        <v>6034</v>
      </c>
      <c r="C8" s="130" t="s">
        <v>6035</v>
      </c>
    </row>
    <row r="9" spans="1:4" x14ac:dyDescent="0.25">
      <c r="A9" t="s">
        <v>302</v>
      </c>
      <c r="B9" s="130" t="s">
        <v>6036</v>
      </c>
      <c r="C9" s="130" t="s">
        <v>6037</v>
      </c>
    </row>
    <row r="10" spans="1:4" x14ac:dyDescent="0.25">
      <c r="A10" t="s">
        <v>303</v>
      </c>
      <c r="B10" s="130" t="s">
        <v>6038</v>
      </c>
      <c r="C10" s="130" t="s">
        <v>6039</v>
      </c>
    </row>
    <row r="11" spans="1:4" x14ac:dyDescent="0.25">
      <c r="A11" t="s">
        <v>304</v>
      </c>
      <c r="B11" s="130" t="s">
        <v>6040</v>
      </c>
      <c r="C11" s="130" t="s">
        <v>6041</v>
      </c>
    </row>
    <row r="12" spans="1:4" x14ac:dyDescent="0.25">
      <c r="A12" t="s">
        <v>305</v>
      </c>
      <c r="B12" s="130" t="s">
        <v>6042</v>
      </c>
      <c r="C12" s="130" t="s">
        <v>6043</v>
      </c>
    </row>
    <row r="13" spans="1:4" x14ac:dyDescent="0.25">
      <c r="A13" t="s">
        <v>306</v>
      </c>
      <c r="B13" s="130" t="s">
        <v>6044</v>
      </c>
      <c r="C13" s="130" t="s">
        <v>6045</v>
      </c>
    </row>
    <row r="14" spans="1:4" x14ac:dyDescent="0.25">
      <c r="A14" t="s">
        <v>307</v>
      </c>
      <c r="B14" s="130" t="s">
        <v>6046</v>
      </c>
      <c r="C14" s="130" t="s">
        <v>6047</v>
      </c>
    </row>
    <row r="15" spans="1:4" x14ac:dyDescent="0.25">
      <c r="A15" t="s">
        <v>308</v>
      </c>
      <c r="B15" s="130" t="s">
        <v>6048</v>
      </c>
      <c r="C15" s="130" t="s">
        <v>6049</v>
      </c>
    </row>
    <row r="16" spans="1:4" x14ac:dyDescent="0.25">
      <c r="A16" t="s">
        <v>309</v>
      </c>
      <c r="B16" s="130" t="s">
        <v>6050</v>
      </c>
      <c r="C16" s="130" t="s">
        <v>6051</v>
      </c>
    </row>
    <row r="17" spans="1:3" x14ac:dyDescent="0.25">
      <c r="A17" t="s">
        <v>310</v>
      </c>
      <c r="B17" s="130" t="s">
        <v>6052</v>
      </c>
      <c r="C17" s="130" t="s">
        <v>6053</v>
      </c>
    </row>
    <row r="18" spans="1:3" x14ac:dyDescent="0.25">
      <c r="A18" t="s">
        <v>311</v>
      </c>
      <c r="B18" s="130" t="s">
        <v>6054</v>
      </c>
      <c r="C18" s="130" t="s">
        <v>6055</v>
      </c>
    </row>
    <row r="19" spans="1:3" x14ac:dyDescent="0.25">
      <c r="A19" t="s">
        <v>312</v>
      </c>
      <c r="B19" s="130" t="s">
        <v>1687</v>
      </c>
      <c r="C19" s="130" t="s">
        <v>6056</v>
      </c>
    </row>
    <row r="20" spans="1:3" x14ac:dyDescent="0.25">
      <c r="A20" t="s">
        <v>313</v>
      </c>
      <c r="B20" s="130" t="s">
        <v>6057</v>
      </c>
      <c r="C20" s="130" t="s">
        <v>2009</v>
      </c>
    </row>
    <row r="21" spans="1:3" x14ac:dyDescent="0.25">
      <c r="A21" t="s">
        <v>314</v>
      </c>
      <c r="B21" s="130" t="s">
        <v>6058</v>
      </c>
      <c r="C21" s="130" t="s">
        <v>6059</v>
      </c>
    </row>
    <row r="22" spans="1:3" x14ac:dyDescent="0.25">
      <c r="A22" t="s">
        <v>315</v>
      </c>
      <c r="B22" s="130" t="s">
        <v>6060</v>
      </c>
      <c r="C22" s="130" t="s">
        <v>6061</v>
      </c>
    </row>
    <row r="23" spans="1:3" x14ac:dyDescent="0.25">
      <c r="A23" t="s">
        <v>316</v>
      </c>
      <c r="B23" s="130" t="s">
        <v>1810</v>
      </c>
      <c r="C23" s="130" t="s">
        <v>6062</v>
      </c>
    </row>
    <row r="24" spans="1:3" x14ac:dyDescent="0.25">
      <c r="A24" s="4" t="s">
        <v>235</v>
      </c>
      <c r="B24" s="4" t="s">
        <v>5990</v>
      </c>
      <c r="C24" s="4" t="s">
        <v>5991</v>
      </c>
    </row>
    <row r="25" spans="1:3" x14ac:dyDescent="0.25">
      <c r="B25" s="130"/>
      <c r="C25" s="130"/>
    </row>
    <row r="26" spans="1:3" x14ac:dyDescent="0.25">
      <c r="A26" t="s">
        <v>224</v>
      </c>
    </row>
    <row r="27" spans="1:3" x14ac:dyDescent="0.25">
      <c r="A27" t="s">
        <v>707</v>
      </c>
    </row>
    <row r="28" spans="1:3" x14ac:dyDescent="0.25">
      <c r="A28" t="s">
        <v>317</v>
      </c>
    </row>
    <row r="30" spans="1:3" x14ac:dyDescent="0.25">
      <c r="A30" t="s">
        <v>189</v>
      </c>
    </row>
    <row r="31" spans="1:3" x14ac:dyDescent="0.25">
      <c r="A31" t="s">
        <v>232</v>
      </c>
    </row>
    <row r="32" spans="1:3" x14ac:dyDescent="0.25">
      <c r="A32" t="s">
        <v>318</v>
      </c>
    </row>
    <row r="34" spans="1:1" x14ac:dyDescent="0.25">
      <c r="A34" t="s">
        <v>195</v>
      </c>
    </row>
    <row r="35" spans="1:1" x14ac:dyDescent="0.25">
      <c r="A35" t="s">
        <v>201</v>
      </c>
    </row>
    <row r="36" spans="1:1" x14ac:dyDescent="0.25">
      <c r="A36" t="s">
        <v>5802</v>
      </c>
    </row>
  </sheetData>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F48"/>
  <sheetViews>
    <sheetView workbookViewId="0"/>
  </sheetViews>
  <sheetFormatPr defaultRowHeight="15" x14ac:dyDescent="0.25"/>
  <cols>
    <col min="1" max="1" width="33.7109375" customWidth="1"/>
    <col min="2" max="5" width="22.7109375" customWidth="1"/>
  </cols>
  <sheetData>
    <row r="1" spans="1:6" x14ac:dyDescent="0.25">
      <c r="A1" s="4" t="s">
        <v>163</v>
      </c>
      <c r="F1" s="1" t="str">
        <f>HYPERLINK("#'INDEX'!A1", "Back to INDEX")</f>
        <v>Back to INDEX</v>
      </c>
    </row>
    <row r="2" spans="1:6" ht="38.25" x14ac:dyDescent="0.25">
      <c r="A2" s="3" t="s">
        <v>178</v>
      </c>
      <c r="B2" s="3" t="s">
        <v>6063</v>
      </c>
      <c r="C2" s="3" t="s">
        <v>6064</v>
      </c>
      <c r="D2" s="3" t="s">
        <v>6065</v>
      </c>
      <c r="E2" s="3" t="s">
        <v>6066</v>
      </c>
    </row>
    <row r="3" spans="1:6" x14ac:dyDescent="0.25">
      <c r="A3" t="s">
        <v>236</v>
      </c>
      <c r="B3" s="131">
        <v>71</v>
      </c>
      <c r="C3" s="131">
        <v>70</v>
      </c>
      <c r="D3" s="131">
        <v>79</v>
      </c>
      <c r="E3" s="131">
        <v>78</v>
      </c>
    </row>
    <row r="4" spans="1:6" x14ac:dyDescent="0.25">
      <c r="A4" t="s">
        <v>237</v>
      </c>
      <c r="B4" s="131">
        <v>65</v>
      </c>
      <c r="C4" s="131">
        <v>64</v>
      </c>
      <c r="D4" s="131">
        <v>71</v>
      </c>
      <c r="E4" s="131">
        <v>70</v>
      </c>
    </row>
    <row r="5" spans="1:6" x14ac:dyDescent="0.25">
      <c r="A5" t="s">
        <v>238</v>
      </c>
      <c r="B5" s="131">
        <v>64</v>
      </c>
      <c r="C5" s="131">
        <v>64</v>
      </c>
      <c r="D5" s="131">
        <v>71</v>
      </c>
      <c r="E5" s="131">
        <v>71</v>
      </c>
    </row>
    <row r="6" spans="1:6" x14ac:dyDescent="0.25">
      <c r="A6" t="s">
        <v>239</v>
      </c>
      <c r="B6" s="131">
        <v>71</v>
      </c>
      <c r="C6" s="131">
        <v>70</v>
      </c>
      <c r="D6" s="131">
        <v>78</v>
      </c>
      <c r="E6" s="131">
        <v>77</v>
      </c>
    </row>
    <row r="7" spans="1:6" x14ac:dyDescent="0.25">
      <c r="A7" t="s">
        <v>244</v>
      </c>
      <c r="B7" s="131">
        <v>71</v>
      </c>
      <c r="C7" s="131">
        <v>71</v>
      </c>
      <c r="D7" s="131">
        <v>79</v>
      </c>
      <c r="E7" s="131">
        <v>79</v>
      </c>
    </row>
    <row r="8" spans="1:6" x14ac:dyDescent="0.25">
      <c r="A8" t="s">
        <v>245</v>
      </c>
      <c r="B8" s="131">
        <v>69</v>
      </c>
      <c r="C8" s="131">
        <v>67</v>
      </c>
      <c r="D8" s="131">
        <v>75</v>
      </c>
      <c r="E8" s="131">
        <v>74</v>
      </c>
    </row>
    <row r="9" spans="1:6" x14ac:dyDescent="0.25">
      <c r="A9" t="s">
        <v>246</v>
      </c>
      <c r="B9" s="131">
        <v>70</v>
      </c>
      <c r="C9" s="131">
        <v>68</v>
      </c>
      <c r="D9" s="131">
        <v>77</v>
      </c>
      <c r="E9" s="131">
        <v>75</v>
      </c>
    </row>
    <row r="10" spans="1:6" x14ac:dyDescent="0.25">
      <c r="A10" t="s">
        <v>247</v>
      </c>
      <c r="B10" s="131">
        <v>63</v>
      </c>
      <c r="C10" s="131">
        <v>62</v>
      </c>
      <c r="D10" s="131">
        <v>69</v>
      </c>
      <c r="E10" s="131">
        <v>68</v>
      </c>
    </row>
    <row r="11" spans="1:6" x14ac:dyDescent="0.25">
      <c r="A11" t="s">
        <v>248</v>
      </c>
      <c r="B11" s="131">
        <v>66</v>
      </c>
      <c r="C11" s="131">
        <v>65</v>
      </c>
      <c r="D11" s="131">
        <v>74</v>
      </c>
      <c r="E11" s="131">
        <v>73</v>
      </c>
    </row>
    <row r="12" spans="1:6" x14ac:dyDescent="0.25">
      <c r="A12" t="s">
        <v>249</v>
      </c>
      <c r="B12" s="131">
        <v>69</v>
      </c>
      <c r="C12" s="131">
        <v>67</v>
      </c>
      <c r="D12" s="131">
        <v>76</v>
      </c>
      <c r="E12" s="131">
        <v>74</v>
      </c>
    </row>
    <row r="13" spans="1:6" x14ac:dyDescent="0.25">
      <c r="A13" t="s">
        <v>250</v>
      </c>
      <c r="B13" s="131">
        <v>67</v>
      </c>
      <c r="C13" s="131">
        <v>66</v>
      </c>
      <c r="D13" s="131">
        <v>75</v>
      </c>
      <c r="E13" s="131">
        <v>73</v>
      </c>
    </row>
    <row r="14" spans="1:6" x14ac:dyDescent="0.25">
      <c r="A14" t="s">
        <v>251</v>
      </c>
      <c r="B14" s="131">
        <v>77</v>
      </c>
      <c r="C14" s="131">
        <v>75</v>
      </c>
      <c r="D14" s="131">
        <v>81</v>
      </c>
      <c r="E14" s="131">
        <v>79</v>
      </c>
    </row>
    <row r="15" spans="1:6" x14ac:dyDescent="0.25">
      <c r="A15" t="s">
        <v>252</v>
      </c>
      <c r="B15" s="131">
        <v>70</v>
      </c>
      <c r="C15" s="131">
        <v>69</v>
      </c>
      <c r="D15" s="131">
        <v>77</v>
      </c>
      <c r="E15" s="131">
        <v>76</v>
      </c>
    </row>
    <row r="16" spans="1:6" x14ac:dyDescent="0.25">
      <c r="A16" t="s">
        <v>253</v>
      </c>
      <c r="B16" s="131">
        <v>63</v>
      </c>
      <c r="C16" s="131">
        <v>62</v>
      </c>
      <c r="D16" s="131">
        <v>69</v>
      </c>
      <c r="E16" s="131">
        <v>67</v>
      </c>
    </row>
    <row r="17" spans="1:5" x14ac:dyDescent="0.25">
      <c r="A17" t="s">
        <v>254</v>
      </c>
      <c r="B17" s="131">
        <v>73</v>
      </c>
      <c r="C17" s="131">
        <v>72</v>
      </c>
      <c r="D17" s="131">
        <v>80</v>
      </c>
      <c r="E17" s="131">
        <v>79</v>
      </c>
    </row>
    <row r="18" spans="1:5" x14ac:dyDescent="0.25">
      <c r="A18" t="s">
        <v>255</v>
      </c>
      <c r="B18" s="131">
        <v>71</v>
      </c>
      <c r="C18" s="131">
        <v>70</v>
      </c>
      <c r="D18" s="131">
        <v>79</v>
      </c>
      <c r="E18" s="131">
        <v>78</v>
      </c>
    </row>
    <row r="19" spans="1:5" x14ac:dyDescent="0.25">
      <c r="A19" t="s">
        <v>259</v>
      </c>
      <c r="B19" s="131">
        <v>70</v>
      </c>
      <c r="C19" s="131">
        <v>68</v>
      </c>
      <c r="D19" s="131">
        <v>77</v>
      </c>
      <c r="E19" s="131">
        <v>75</v>
      </c>
    </row>
    <row r="20" spans="1:5" x14ac:dyDescent="0.25">
      <c r="A20" t="s">
        <v>260</v>
      </c>
      <c r="B20" s="131">
        <v>70</v>
      </c>
      <c r="C20" s="131">
        <v>69</v>
      </c>
      <c r="D20" s="131">
        <v>78</v>
      </c>
      <c r="E20" s="131">
        <v>76</v>
      </c>
    </row>
    <row r="21" spans="1:5" x14ac:dyDescent="0.25">
      <c r="A21" t="s">
        <v>261</v>
      </c>
      <c r="B21" s="131">
        <v>70</v>
      </c>
      <c r="C21" s="131">
        <v>68</v>
      </c>
      <c r="D21" s="131">
        <v>77</v>
      </c>
      <c r="E21" s="131">
        <v>75</v>
      </c>
    </row>
    <row r="22" spans="1:5" x14ac:dyDescent="0.25">
      <c r="A22" t="s">
        <v>262</v>
      </c>
      <c r="B22" s="131">
        <v>70</v>
      </c>
      <c r="C22" s="131">
        <v>68</v>
      </c>
      <c r="D22" s="131">
        <v>77</v>
      </c>
      <c r="E22" s="131">
        <v>75</v>
      </c>
    </row>
    <row r="23" spans="1:5" x14ac:dyDescent="0.25">
      <c r="A23" t="s">
        <v>263</v>
      </c>
      <c r="B23" s="131">
        <v>71</v>
      </c>
      <c r="C23" s="131">
        <v>70</v>
      </c>
      <c r="D23" s="131">
        <v>78</v>
      </c>
      <c r="E23" s="131">
        <v>78</v>
      </c>
    </row>
    <row r="24" spans="1:5" x14ac:dyDescent="0.25">
      <c r="A24" s="4" t="s">
        <v>235</v>
      </c>
      <c r="B24" s="4">
        <v>69</v>
      </c>
      <c r="C24" s="4">
        <v>67</v>
      </c>
      <c r="D24" s="4">
        <v>75</v>
      </c>
      <c r="E24" s="4">
        <v>74</v>
      </c>
    </row>
    <row r="25" spans="1:5" x14ac:dyDescent="0.25">
      <c r="B25" s="131"/>
      <c r="C25" s="131"/>
      <c r="D25" s="131"/>
      <c r="E25" s="131"/>
    </row>
    <row r="26" spans="1:5" x14ac:dyDescent="0.25">
      <c r="A26" t="s">
        <v>224</v>
      </c>
    </row>
    <row r="27" spans="1:5" x14ac:dyDescent="0.25">
      <c r="A27" t="s">
        <v>264</v>
      </c>
    </row>
    <row r="28" spans="1:5" x14ac:dyDescent="0.25">
      <c r="A28" t="s">
        <v>265</v>
      </c>
    </row>
    <row r="29" spans="1:5" x14ac:dyDescent="0.25">
      <c r="A29" t="s">
        <v>266</v>
      </c>
    </row>
    <row r="30" spans="1:5" x14ac:dyDescent="0.25">
      <c r="A30" t="s">
        <v>267</v>
      </c>
    </row>
    <row r="31" spans="1:5" x14ac:dyDescent="0.25">
      <c r="A31" t="s">
        <v>268</v>
      </c>
    </row>
    <row r="33" spans="1:1" x14ac:dyDescent="0.25">
      <c r="A33" t="s">
        <v>189</v>
      </c>
    </row>
    <row r="34" spans="1:1" x14ac:dyDescent="0.25">
      <c r="A34" t="s">
        <v>230</v>
      </c>
    </row>
    <row r="35" spans="1:1" x14ac:dyDescent="0.25">
      <c r="A35" t="s">
        <v>269</v>
      </c>
    </row>
    <row r="36" spans="1:1" x14ac:dyDescent="0.25">
      <c r="A36" t="s">
        <v>270</v>
      </c>
    </row>
    <row r="37" spans="1:1" x14ac:dyDescent="0.25">
      <c r="A37" t="s">
        <v>271</v>
      </c>
    </row>
    <row r="38" spans="1:1" x14ac:dyDescent="0.25">
      <c r="A38" t="s">
        <v>272</v>
      </c>
    </row>
    <row r="39" spans="1:1" x14ac:dyDescent="0.25">
      <c r="A39" t="s">
        <v>273</v>
      </c>
    </row>
    <row r="40" spans="1:1" x14ac:dyDescent="0.25">
      <c r="A40" t="s">
        <v>274</v>
      </c>
    </row>
    <row r="41" spans="1:1" x14ac:dyDescent="0.25">
      <c r="A41" t="s">
        <v>275</v>
      </c>
    </row>
    <row r="42" spans="1:1" x14ac:dyDescent="0.25">
      <c r="A42" t="s">
        <v>276</v>
      </c>
    </row>
    <row r="43" spans="1:1" x14ac:dyDescent="0.25">
      <c r="A43" t="s">
        <v>277</v>
      </c>
    </row>
    <row r="44" spans="1:1" x14ac:dyDescent="0.25">
      <c r="A44" t="s">
        <v>278</v>
      </c>
    </row>
    <row r="46" spans="1:1" x14ac:dyDescent="0.25">
      <c r="A46" t="s">
        <v>195</v>
      </c>
    </row>
    <row r="47" spans="1:1" x14ac:dyDescent="0.25">
      <c r="A47" t="s">
        <v>201</v>
      </c>
    </row>
    <row r="48" spans="1:1" x14ac:dyDescent="0.25">
      <c r="A48" t="s">
        <v>5802</v>
      </c>
    </row>
  </sheetData>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F35"/>
  <sheetViews>
    <sheetView workbookViewId="0"/>
  </sheetViews>
  <sheetFormatPr defaultRowHeight="15" x14ac:dyDescent="0.25"/>
  <cols>
    <col min="1" max="1" width="54.7109375" customWidth="1"/>
    <col min="2" max="5" width="22.7109375" customWidth="1"/>
  </cols>
  <sheetData>
    <row r="1" spans="1:6" x14ac:dyDescent="0.25">
      <c r="A1" s="4" t="s">
        <v>164</v>
      </c>
      <c r="F1" s="1" t="str">
        <f>HYPERLINK("#'INDEX'!A1", "Back to INDEX")</f>
        <v>Back to INDEX</v>
      </c>
    </row>
    <row r="2" spans="1:6" ht="38.25" x14ac:dyDescent="0.25">
      <c r="A2" s="3" t="s">
        <v>178</v>
      </c>
      <c r="B2" s="3" t="s">
        <v>6063</v>
      </c>
      <c r="C2" s="3" t="s">
        <v>6064</v>
      </c>
      <c r="D2" s="3" t="s">
        <v>6065</v>
      </c>
      <c r="E2" s="3" t="s">
        <v>6066</v>
      </c>
    </row>
    <row r="3" spans="1:6" x14ac:dyDescent="0.25">
      <c r="A3" t="s">
        <v>296</v>
      </c>
      <c r="B3" s="132">
        <v>67</v>
      </c>
      <c r="C3" s="132">
        <v>65</v>
      </c>
      <c r="D3" s="132">
        <v>76</v>
      </c>
      <c r="E3" s="132">
        <v>74</v>
      </c>
    </row>
    <row r="4" spans="1:6" x14ac:dyDescent="0.25">
      <c r="A4" t="s">
        <v>297</v>
      </c>
      <c r="B4" s="132">
        <v>62</v>
      </c>
      <c r="C4" s="132">
        <v>61</v>
      </c>
      <c r="D4" s="132">
        <v>66</v>
      </c>
      <c r="E4" s="132">
        <v>64</v>
      </c>
    </row>
    <row r="5" spans="1:6" x14ac:dyDescent="0.25">
      <c r="A5" t="s">
        <v>298</v>
      </c>
      <c r="B5" s="132">
        <v>61</v>
      </c>
      <c r="C5" s="132">
        <v>60</v>
      </c>
      <c r="D5" s="132">
        <v>66</v>
      </c>
      <c r="E5" s="132">
        <v>65</v>
      </c>
    </row>
    <row r="6" spans="1:6" x14ac:dyDescent="0.25">
      <c r="A6" t="s">
        <v>299</v>
      </c>
      <c r="B6" s="132">
        <v>64</v>
      </c>
      <c r="C6" s="132">
        <v>64</v>
      </c>
      <c r="D6" s="132">
        <v>69</v>
      </c>
      <c r="E6" s="132">
        <v>69</v>
      </c>
    </row>
    <row r="7" spans="1:6" x14ac:dyDescent="0.25">
      <c r="A7" t="s">
        <v>300</v>
      </c>
      <c r="B7" s="132">
        <v>74</v>
      </c>
      <c r="C7" s="132">
        <v>72</v>
      </c>
      <c r="D7" s="132">
        <v>82</v>
      </c>
      <c r="E7" s="132">
        <v>81</v>
      </c>
    </row>
    <row r="8" spans="1:6" x14ac:dyDescent="0.25">
      <c r="A8" t="s">
        <v>301</v>
      </c>
      <c r="B8" s="132">
        <v>72</v>
      </c>
      <c r="C8" s="132">
        <v>71</v>
      </c>
      <c r="D8" s="132">
        <v>79</v>
      </c>
      <c r="E8" s="132">
        <v>78</v>
      </c>
    </row>
    <row r="9" spans="1:6" x14ac:dyDescent="0.25">
      <c r="A9" t="s">
        <v>302</v>
      </c>
      <c r="B9" s="132">
        <v>67</v>
      </c>
      <c r="C9" s="132">
        <v>64</v>
      </c>
      <c r="D9" s="132">
        <v>72</v>
      </c>
      <c r="E9" s="132">
        <v>68</v>
      </c>
    </row>
    <row r="10" spans="1:6" x14ac:dyDescent="0.25">
      <c r="A10" t="s">
        <v>303</v>
      </c>
      <c r="B10" s="132">
        <v>65</v>
      </c>
      <c r="C10" s="132">
        <v>64</v>
      </c>
      <c r="D10" s="132">
        <v>72</v>
      </c>
      <c r="E10" s="132">
        <v>72</v>
      </c>
    </row>
    <row r="11" spans="1:6" x14ac:dyDescent="0.25">
      <c r="A11" t="s">
        <v>304</v>
      </c>
      <c r="B11" s="132">
        <v>68</v>
      </c>
      <c r="C11" s="132">
        <v>68</v>
      </c>
      <c r="D11" s="132">
        <v>76</v>
      </c>
      <c r="E11" s="132">
        <v>75</v>
      </c>
    </row>
    <row r="12" spans="1:6" x14ac:dyDescent="0.25">
      <c r="A12" t="s">
        <v>305</v>
      </c>
      <c r="B12" s="132">
        <v>57</v>
      </c>
      <c r="C12" s="132">
        <v>56</v>
      </c>
      <c r="D12" s="132">
        <v>65</v>
      </c>
      <c r="E12" s="132">
        <v>64</v>
      </c>
    </row>
    <row r="13" spans="1:6" x14ac:dyDescent="0.25">
      <c r="A13" t="s">
        <v>306</v>
      </c>
      <c r="B13" s="132">
        <v>64</v>
      </c>
      <c r="C13" s="132">
        <v>64</v>
      </c>
      <c r="D13" s="132">
        <v>75</v>
      </c>
      <c r="E13" s="132">
        <v>76</v>
      </c>
    </row>
    <row r="14" spans="1:6" x14ac:dyDescent="0.25">
      <c r="A14" t="s">
        <v>307</v>
      </c>
      <c r="B14" s="132">
        <v>77</v>
      </c>
      <c r="C14" s="132">
        <v>76</v>
      </c>
      <c r="D14" s="132">
        <v>84</v>
      </c>
      <c r="E14" s="132">
        <v>83</v>
      </c>
    </row>
    <row r="15" spans="1:6" x14ac:dyDescent="0.25">
      <c r="A15" t="s">
        <v>308</v>
      </c>
      <c r="B15" s="132">
        <v>74</v>
      </c>
      <c r="C15" s="132">
        <v>73</v>
      </c>
      <c r="D15" s="132">
        <v>79</v>
      </c>
      <c r="E15" s="132">
        <v>78</v>
      </c>
    </row>
    <row r="16" spans="1:6" x14ac:dyDescent="0.25">
      <c r="A16" t="s">
        <v>309</v>
      </c>
      <c r="B16" s="132">
        <v>67</v>
      </c>
      <c r="C16" s="132">
        <v>66</v>
      </c>
      <c r="D16" s="132">
        <v>72</v>
      </c>
      <c r="E16" s="132">
        <v>70</v>
      </c>
    </row>
    <row r="17" spans="1:5" x14ac:dyDescent="0.25">
      <c r="A17" t="s">
        <v>310</v>
      </c>
      <c r="B17" s="132">
        <v>73</v>
      </c>
      <c r="C17" s="132">
        <v>71</v>
      </c>
      <c r="D17" s="132">
        <v>82</v>
      </c>
      <c r="E17" s="132">
        <v>81</v>
      </c>
    </row>
    <row r="18" spans="1:5" x14ac:dyDescent="0.25">
      <c r="A18" t="s">
        <v>311</v>
      </c>
      <c r="B18" s="132">
        <v>72</v>
      </c>
      <c r="C18" s="132">
        <v>72</v>
      </c>
      <c r="D18" s="132">
        <v>78</v>
      </c>
      <c r="E18" s="132">
        <v>78</v>
      </c>
    </row>
    <row r="19" spans="1:5" x14ac:dyDescent="0.25">
      <c r="A19" t="s">
        <v>312</v>
      </c>
      <c r="B19" s="132">
        <v>75</v>
      </c>
      <c r="C19" s="132">
        <v>75</v>
      </c>
      <c r="D19" s="132">
        <v>82</v>
      </c>
      <c r="E19" s="132">
        <v>82</v>
      </c>
    </row>
    <row r="20" spans="1:5" x14ac:dyDescent="0.25">
      <c r="A20" t="s">
        <v>313</v>
      </c>
      <c r="B20" s="132">
        <v>73</v>
      </c>
      <c r="C20" s="132">
        <v>72</v>
      </c>
      <c r="D20" s="132">
        <v>79</v>
      </c>
      <c r="E20" s="132">
        <v>78</v>
      </c>
    </row>
    <row r="21" spans="1:5" x14ac:dyDescent="0.25">
      <c r="A21" t="s">
        <v>314</v>
      </c>
      <c r="B21" s="132">
        <v>68</v>
      </c>
      <c r="C21" s="132">
        <v>67</v>
      </c>
      <c r="D21" s="132">
        <v>79</v>
      </c>
      <c r="E21" s="132">
        <v>78</v>
      </c>
    </row>
    <row r="22" spans="1:5" x14ac:dyDescent="0.25">
      <c r="A22" t="s">
        <v>315</v>
      </c>
      <c r="B22" s="132">
        <v>71</v>
      </c>
      <c r="C22" s="132">
        <v>70</v>
      </c>
      <c r="D22" s="132">
        <v>79</v>
      </c>
      <c r="E22" s="132">
        <v>78</v>
      </c>
    </row>
    <row r="23" spans="1:5" x14ac:dyDescent="0.25">
      <c r="A23" t="s">
        <v>316</v>
      </c>
      <c r="B23" s="132">
        <v>76</v>
      </c>
      <c r="C23" s="132">
        <v>74</v>
      </c>
      <c r="D23" s="132">
        <v>80</v>
      </c>
      <c r="E23" s="132">
        <v>77</v>
      </c>
    </row>
    <row r="24" spans="1:5" x14ac:dyDescent="0.25">
      <c r="A24" s="4" t="s">
        <v>235</v>
      </c>
      <c r="B24" s="4">
        <v>69</v>
      </c>
      <c r="C24" s="4">
        <v>67</v>
      </c>
      <c r="D24" s="4">
        <v>75</v>
      </c>
      <c r="E24" s="4">
        <v>74</v>
      </c>
    </row>
    <row r="25" spans="1:5" x14ac:dyDescent="0.25">
      <c r="B25" s="132"/>
      <c r="C25" s="132"/>
      <c r="D25" s="132"/>
      <c r="E25" s="132"/>
    </row>
    <row r="26" spans="1:5" x14ac:dyDescent="0.25">
      <c r="A26" t="s">
        <v>224</v>
      </c>
    </row>
    <row r="27" spans="1:5" x14ac:dyDescent="0.25">
      <c r="A27" t="s">
        <v>317</v>
      </c>
    </row>
    <row r="29" spans="1:5" x14ac:dyDescent="0.25">
      <c r="A29" t="s">
        <v>189</v>
      </c>
    </row>
    <row r="30" spans="1:5" x14ac:dyDescent="0.25">
      <c r="A30" t="s">
        <v>230</v>
      </c>
    </row>
    <row r="31" spans="1:5" x14ac:dyDescent="0.25">
      <c r="A31" t="s">
        <v>318</v>
      </c>
    </row>
    <row r="33" spans="1:1" x14ac:dyDescent="0.25">
      <c r="A33" t="s">
        <v>195</v>
      </c>
    </row>
    <row r="34" spans="1:1" x14ac:dyDescent="0.25">
      <c r="A34" t="s">
        <v>201</v>
      </c>
    </row>
    <row r="35" spans="1:1" x14ac:dyDescent="0.25">
      <c r="A35" t="s">
        <v>5802</v>
      </c>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H59"/>
  <sheetViews>
    <sheetView workbookViewId="0"/>
  </sheetViews>
  <sheetFormatPr defaultRowHeight="15" x14ac:dyDescent="0.25"/>
  <cols>
    <col min="1" max="1" width="54.7109375" customWidth="1"/>
    <col min="2" max="7" width="30.7109375" customWidth="1"/>
  </cols>
  <sheetData>
    <row r="1" spans="1:8" x14ac:dyDescent="0.25">
      <c r="A1" s="4" t="s">
        <v>17</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236</v>
      </c>
      <c r="B3" s="16">
        <v>77</v>
      </c>
      <c r="C3" s="16">
        <v>38</v>
      </c>
      <c r="D3" s="16">
        <v>79</v>
      </c>
      <c r="E3" s="16">
        <v>75</v>
      </c>
      <c r="F3" s="16">
        <v>74</v>
      </c>
      <c r="G3" s="16">
        <v>69</v>
      </c>
    </row>
    <row r="4" spans="1:8" x14ac:dyDescent="0.25">
      <c r="A4" t="s">
        <v>237</v>
      </c>
      <c r="B4" s="16">
        <v>79</v>
      </c>
      <c r="C4" s="16">
        <v>45</v>
      </c>
      <c r="D4" s="16">
        <v>75</v>
      </c>
      <c r="E4" s="16">
        <v>71</v>
      </c>
      <c r="F4" s="16">
        <v>71</v>
      </c>
      <c r="G4" s="16">
        <v>66</v>
      </c>
    </row>
    <row r="5" spans="1:8" x14ac:dyDescent="0.25">
      <c r="A5" t="s">
        <v>238</v>
      </c>
      <c r="B5" s="16">
        <v>76</v>
      </c>
      <c r="C5" s="16">
        <v>43</v>
      </c>
      <c r="D5" s="16">
        <v>74</v>
      </c>
      <c r="E5" s="16">
        <v>71</v>
      </c>
      <c r="F5" s="16">
        <v>71</v>
      </c>
      <c r="G5" s="16">
        <v>64</v>
      </c>
    </row>
    <row r="6" spans="1:8" x14ac:dyDescent="0.25">
      <c r="A6" t="s">
        <v>239</v>
      </c>
      <c r="B6" s="16">
        <v>79</v>
      </c>
      <c r="C6" s="16">
        <v>40</v>
      </c>
      <c r="D6" s="16">
        <v>79</v>
      </c>
      <c r="E6" s="16">
        <v>74</v>
      </c>
      <c r="F6" s="16">
        <v>73</v>
      </c>
      <c r="G6" s="16">
        <v>69</v>
      </c>
    </row>
    <row r="7" spans="1:8" x14ac:dyDescent="0.25">
      <c r="A7" t="s">
        <v>240</v>
      </c>
      <c r="B7" s="16">
        <v>78</v>
      </c>
      <c r="C7" s="16">
        <v>47</v>
      </c>
      <c r="D7" s="16">
        <v>75</v>
      </c>
      <c r="E7" s="16">
        <v>71</v>
      </c>
      <c r="F7" s="16">
        <v>71</v>
      </c>
      <c r="G7" s="16">
        <v>63</v>
      </c>
    </row>
    <row r="8" spans="1:8" x14ac:dyDescent="0.25">
      <c r="A8" t="s">
        <v>241</v>
      </c>
      <c r="B8" s="16">
        <v>78</v>
      </c>
      <c r="C8" s="16">
        <v>43</v>
      </c>
      <c r="D8" s="16">
        <v>75</v>
      </c>
      <c r="E8" s="16">
        <v>72</v>
      </c>
      <c r="F8" s="16">
        <v>71</v>
      </c>
      <c r="G8" s="16">
        <v>65</v>
      </c>
    </row>
    <row r="9" spans="1:8" x14ac:dyDescent="0.25">
      <c r="A9" t="s">
        <v>242</v>
      </c>
      <c r="B9" s="16">
        <v>79</v>
      </c>
      <c r="C9" s="16">
        <v>37</v>
      </c>
      <c r="D9" s="16">
        <v>80</v>
      </c>
      <c r="E9" s="16">
        <v>75</v>
      </c>
      <c r="F9" s="16">
        <v>76</v>
      </c>
      <c r="G9" s="16">
        <v>72</v>
      </c>
    </row>
    <row r="10" spans="1:8" x14ac:dyDescent="0.25">
      <c r="A10" t="s">
        <v>243</v>
      </c>
      <c r="B10" s="16">
        <v>79</v>
      </c>
      <c r="C10" s="16">
        <v>31</v>
      </c>
      <c r="D10" s="16">
        <v>85</v>
      </c>
      <c r="E10" s="16">
        <v>80</v>
      </c>
      <c r="F10" s="16">
        <v>81</v>
      </c>
      <c r="G10" s="16">
        <v>79</v>
      </c>
    </row>
    <row r="11" spans="1:8" x14ac:dyDescent="0.25">
      <c r="A11" t="s">
        <v>244</v>
      </c>
      <c r="B11" s="16">
        <v>76</v>
      </c>
      <c r="C11" s="16">
        <v>35</v>
      </c>
      <c r="D11" s="16">
        <v>80</v>
      </c>
      <c r="E11" s="16">
        <v>72</v>
      </c>
      <c r="F11" s="16">
        <v>72</v>
      </c>
      <c r="G11" s="16">
        <v>73</v>
      </c>
    </row>
    <row r="12" spans="1:8" x14ac:dyDescent="0.25">
      <c r="A12" t="s">
        <v>245</v>
      </c>
      <c r="B12" s="16">
        <v>78</v>
      </c>
      <c r="C12" s="16">
        <v>41</v>
      </c>
      <c r="D12" s="16">
        <v>77</v>
      </c>
      <c r="E12" s="16">
        <v>73</v>
      </c>
      <c r="F12" s="16">
        <v>72</v>
      </c>
      <c r="G12" s="16">
        <v>67</v>
      </c>
    </row>
    <row r="13" spans="1:8" x14ac:dyDescent="0.25">
      <c r="A13" t="s">
        <v>246</v>
      </c>
      <c r="B13" s="16">
        <v>78</v>
      </c>
      <c r="C13" s="16">
        <v>39</v>
      </c>
      <c r="D13" s="16">
        <v>79</v>
      </c>
      <c r="E13" s="16">
        <v>74</v>
      </c>
      <c r="F13" s="16">
        <v>73</v>
      </c>
      <c r="G13" s="16">
        <v>70</v>
      </c>
    </row>
    <row r="14" spans="1:8" x14ac:dyDescent="0.25">
      <c r="A14" t="s">
        <v>247</v>
      </c>
      <c r="B14" s="16">
        <v>77</v>
      </c>
      <c r="C14" s="16">
        <v>46</v>
      </c>
      <c r="D14" s="16">
        <v>74</v>
      </c>
      <c r="E14" s="16">
        <v>71</v>
      </c>
      <c r="F14" s="16">
        <v>71</v>
      </c>
      <c r="G14" s="16">
        <v>63</v>
      </c>
    </row>
    <row r="15" spans="1:8" x14ac:dyDescent="0.25">
      <c r="A15" t="s">
        <v>248</v>
      </c>
      <c r="B15" s="16">
        <v>74</v>
      </c>
      <c r="C15" s="16">
        <v>36</v>
      </c>
      <c r="D15" s="16">
        <v>76</v>
      </c>
      <c r="E15" s="16">
        <v>72</v>
      </c>
      <c r="F15" s="16">
        <v>70</v>
      </c>
      <c r="G15" s="16">
        <v>66</v>
      </c>
    </row>
    <row r="16" spans="1:8" x14ac:dyDescent="0.25">
      <c r="A16" t="s">
        <v>249</v>
      </c>
      <c r="B16" s="16">
        <v>78</v>
      </c>
      <c r="C16" s="16">
        <v>42</v>
      </c>
      <c r="D16" s="16">
        <v>77</v>
      </c>
      <c r="E16" s="16">
        <v>73</v>
      </c>
      <c r="F16" s="16">
        <v>72</v>
      </c>
      <c r="G16" s="16">
        <v>67</v>
      </c>
    </row>
    <row r="17" spans="1:7" x14ac:dyDescent="0.25">
      <c r="A17" t="s">
        <v>250</v>
      </c>
      <c r="B17" s="16">
        <v>78</v>
      </c>
      <c r="C17" s="16">
        <v>46</v>
      </c>
      <c r="D17" s="16">
        <v>75</v>
      </c>
      <c r="E17" s="16">
        <v>71</v>
      </c>
      <c r="F17" s="16">
        <v>71</v>
      </c>
      <c r="G17" s="16">
        <v>64</v>
      </c>
    </row>
    <row r="18" spans="1:7" x14ac:dyDescent="0.25">
      <c r="A18" t="s">
        <v>251</v>
      </c>
      <c r="B18" s="16">
        <v>78</v>
      </c>
      <c r="C18" s="16">
        <v>28</v>
      </c>
      <c r="D18" s="16">
        <v>83</v>
      </c>
      <c r="E18" s="16">
        <v>77</v>
      </c>
      <c r="F18" s="16">
        <v>77</v>
      </c>
      <c r="G18" s="16">
        <v>76</v>
      </c>
    </row>
    <row r="19" spans="1:7" x14ac:dyDescent="0.25">
      <c r="A19" t="s">
        <v>252</v>
      </c>
      <c r="B19" s="16">
        <v>79</v>
      </c>
      <c r="C19" s="16">
        <v>37</v>
      </c>
      <c r="D19" s="16">
        <v>81</v>
      </c>
      <c r="E19" s="16">
        <v>76</v>
      </c>
      <c r="F19" s="16">
        <v>76</v>
      </c>
      <c r="G19" s="16">
        <v>73</v>
      </c>
    </row>
    <row r="20" spans="1:7" x14ac:dyDescent="0.25">
      <c r="A20" t="s">
        <v>253</v>
      </c>
      <c r="B20" s="16">
        <v>77</v>
      </c>
      <c r="C20" s="16">
        <v>46</v>
      </c>
      <c r="D20" s="16">
        <v>74</v>
      </c>
      <c r="E20" s="16">
        <v>71</v>
      </c>
      <c r="F20" s="16">
        <v>70</v>
      </c>
      <c r="G20" s="16">
        <v>62</v>
      </c>
    </row>
    <row r="21" spans="1:7" x14ac:dyDescent="0.25">
      <c r="A21" t="s">
        <v>254</v>
      </c>
      <c r="B21" s="16">
        <v>78</v>
      </c>
      <c r="C21" s="16">
        <v>37</v>
      </c>
      <c r="D21" s="16">
        <v>81</v>
      </c>
      <c r="E21" s="16">
        <v>76</v>
      </c>
      <c r="F21" s="16">
        <v>75</v>
      </c>
      <c r="G21" s="16">
        <v>71</v>
      </c>
    </row>
    <row r="22" spans="1:7" x14ac:dyDescent="0.25">
      <c r="A22" t="s">
        <v>255</v>
      </c>
      <c r="B22" s="16">
        <v>76</v>
      </c>
      <c r="C22" s="16">
        <v>39</v>
      </c>
      <c r="D22" s="16">
        <v>79</v>
      </c>
      <c r="E22" s="16">
        <v>74</v>
      </c>
      <c r="F22" s="16">
        <v>73</v>
      </c>
      <c r="G22" s="16">
        <v>67</v>
      </c>
    </row>
    <row r="23" spans="1:7" x14ac:dyDescent="0.25">
      <c r="A23" t="s">
        <v>256</v>
      </c>
      <c r="B23" s="16">
        <v>78</v>
      </c>
      <c r="C23" s="16">
        <v>42</v>
      </c>
      <c r="D23" s="16">
        <v>80</v>
      </c>
      <c r="E23" s="16">
        <v>73</v>
      </c>
      <c r="F23" s="16">
        <v>74</v>
      </c>
      <c r="G23" s="16">
        <v>69</v>
      </c>
    </row>
    <row r="24" spans="1:7" x14ac:dyDescent="0.25">
      <c r="A24" t="s">
        <v>257</v>
      </c>
      <c r="B24" s="16">
        <v>77</v>
      </c>
      <c r="C24" s="16">
        <v>36</v>
      </c>
      <c r="D24" s="16">
        <v>80</v>
      </c>
      <c r="E24" s="16">
        <v>75</v>
      </c>
      <c r="F24" s="16">
        <v>74</v>
      </c>
      <c r="G24" s="16">
        <v>70</v>
      </c>
    </row>
    <row r="25" spans="1:7" x14ac:dyDescent="0.25">
      <c r="A25" t="s">
        <v>258</v>
      </c>
      <c r="B25" s="16">
        <v>76</v>
      </c>
      <c r="C25" s="16">
        <v>41</v>
      </c>
      <c r="D25" s="16">
        <v>76</v>
      </c>
      <c r="E25" s="16">
        <v>74</v>
      </c>
      <c r="F25" s="16">
        <v>73</v>
      </c>
      <c r="G25" s="16">
        <v>66</v>
      </c>
    </row>
    <row r="26" spans="1:7" x14ac:dyDescent="0.25">
      <c r="A26" t="s">
        <v>259</v>
      </c>
      <c r="B26" s="16">
        <v>78</v>
      </c>
      <c r="C26" s="16">
        <v>39</v>
      </c>
      <c r="D26" s="16">
        <v>81</v>
      </c>
      <c r="E26" s="16">
        <v>75</v>
      </c>
      <c r="F26" s="16">
        <v>75</v>
      </c>
      <c r="G26" s="16">
        <v>72</v>
      </c>
    </row>
    <row r="27" spans="1:7" x14ac:dyDescent="0.25">
      <c r="A27" t="s">
        <v>260</v>
      </c>
      <c r="B27" s="16">
        <v>80</v>
      </c>
      <c r="C27" s="16">
        <v>36</v>
      </c>
      <c r="D27" s="16">
        <v>82</v>
      </c>
      <c r="E27" s="16">
        <v>77</v>
      </c>
      <c r="F27" s="16">
        <v>77</v>
      </c>
      <c r="G27" s="16">
        <v>74</v>
      </c>
    </row>
    <row r="28" spans="1:7" x14ac:dyDescent="0.25">
      <c r="A28" t="s">
        <v>261</v>
      </c>
      <c r="B28" s="16">
        <v>80</v>
      </c>
      <c r="C28" s="16">
        <v>35</v>
      </c>
      <c r="D28" s="16">
        <v>81</v>
      </c>
      <c r="E28" s="16">
        <v>76</v>
      </c>
      <c r="F28" s="16">
        <v>76</v>
      </c>
      <c r="G28" s="16">
        <v>73</v>
      </c>
    </row>
    <row r="29" spans="1:7" x14ac:dyDescent="0.25">
      <c r="A29" t="s">
        <v>262</v>
      </c>
      <c r="B29" s="16">
        <v>79</v>
      </c>
      <c r="C29" s="16">
        <v>38</v>
      </c>
      <c r="D29" s="16">
        <v>81</v>
      </c>
      <c r="E29" s="16">
        <v>75</v>
      </c>
      <c r="F29" s="16">
        <v>76</v>
      </c>
      <c r="G29" s="16">
        <v>73</v>
      </c>
    </row>
    <row r="30" spans="1:7" x14ac:dyDescent="0.25">
      <c r="A30" t="s">
        <v>263</v>
      </c>
      <c r="B30" s="16">
        <v>79</v>
      </c>
      <c r="C30" s="16">
        <v>32</v>
      </c>
      <c r="D30" s="16">
        <v>82</v>
      </c>
      <c r="E30" s="16">
        <v>78</v>
      </c>
      <c r="F30" s="16">
        <v>77</v>
      </c>
      <c r="G30" s="16">
        <v>75</v>
      </c>
    </row>
    <row r="31" spans="1:7" x14ac:dyDescent="0.25">
      <c r="A31" s="4" t="s">
        <v>235</v>
      </c>
      <c r="B31" s="4">
        <v>78</v>
      </c>
      <c r="C31" s="4">
        <v>41</v>
      </c>
      <c r="D31" s="4">
        <v>77</v>
      </c>
      <c r="E31" s="4">
        <v>73</v>
      </c>
      <c r="F31" s="4">
        <v>72</v>
      </c>
      <c r="G31" s="4">
        <v>67</v>
      </c>
    </row>
    <row r="32" spans="1:7" x14ac:dyDescent="0.25">
      <c r="B32" s="16"/>
      <c r="C32" s="16"/>
      <c r="D32" s="16"/>
      <c r="E32" s="16"/>
      <c r="F32" s="16"/>
      <c r="G32" s="16"/>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281</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3" spans="1:1" x14ac:dyDescent="0.25">
      <c r="A53" t="s">
        <v>195</v>
      </c>
    </row>
    <row r="54" spans="1:1" x14ac:dyDescent="0.25">
      <c r="A54" t="s">
        <v>196</v>
      </c>
    </row>
    <row r="55" spans="1:1" x14ac:dyDescent="0.25">
      <c r="A55" t="s">
        <v>197</v>
      </c>
    </row>
    <row r="56" spans="1:1" x14ac:dyDescent="0.25">
      <c r="A56" t="s">
        <v>198</v>
      </c>
    </row>
    <row r="57" spans="1:1" x14ac:dyDescent="0.25">
      <c r="A57" t="s">
        <v>199</v>
      </c>
    </row>
    <row r="58" spans="1:1" x14ac:dyDescent="0.25">
      <c r="A58" t="s">
        <v>200</v>
      </c>
    </row>
    <row r="59" spans="1:1" x14ac:dyDescent="0.25">
      <c r="A59" t="s">
        <v>201</v>
      </c>
    </row>
  </sheetData>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D49"/>
  <sheetViews>
    <sheetView workbookViewId="0"/>
  </sheetViews>
  <sheetFormatPr defaultRowHeight="15" x14ac:dyDescent="0.25"/>
  <cols>
    <col min="1" max="1" width="33.7109375" customWidth="1"/>
    <col min="2" max="3" width="45.7109375" customWidth="1"/>
  </cols>
  <sheetData>
    <row r="1" spans="1:4" x14ac:dyDescent="0.25">
      <c r="A1" s="4" t="s">
        <v>165</v>
      </c>
      <c r="D1" s="1" t="str">
        <f>HYPERLINK("#'INDEX'!A1", "Back to INDEX")</f>
        <v>Back to INDEX</v>
      </c>
    </row>
    <row r="2" spans="1:4" x14ac:dyDescent="0.25">
      <c r="A2" s="3" t="s">
        <v>178</v>
      </c>
      <c r="B2" s="3" t="s">
        <v>325</v>
      </c>
      <c r="C2" s="3" t="s">
        <v>5793</v>
      </c>
    </row>
    <row r="3" spans="1:4" x14ac:dyDescent="0.25">
      <c r="A3" t="s">
        <v>236</v>
      </c>
      <c r="B3" s="133" t="s">
        <v>6067</v>
      </c>
      <c r="C3" s="133" t="s">
        <v>5943</v>
      </c>
    </row>
    <row r="4" spans="1:4" x14ac:dyDescent="0.25">
      <c r="A4" t="s">
        <v>237</v>
      </c>
      <c r="B4" s="133" t="s">
        <v>6068</v>
      </c>
      <c r="C4" s="133" t="s">
        <v>6069</v>
      </c>
    </row>
    <row r="5" spans="1:4" x14ac:dyDescent="0.25">
      <c r="A5" t="s">
        <v>238</v>
      </c>
      <c r="B5" s="133" t="s">
        <v>6070</v>
      </c>
      <c r="C5" s="133" t="s">
        <v>6071</v>
      </c>
    </row>
    <row r="6" spans="1:4" x14ac:dyDescent="0.25">
      <c r="A6" t="s">
        <v>239</v>
      </c>
      <c r="B6" s="133" t="s">
        <v>6072</v>
      </c>
      <c r="C6" s="133" t="s">
        <v>6073</v>
      </c>
    </row>
    <row r="7" spans="1:4" x14ac:dyDescent="0.25">
      <c r="A7" t="s">
        <v>244</v>
      </c>
      <c r="B7" s="133" t="s">
        <v>2044</v>
      </c>
      <c r="C7" s="133" t="s">
        <v>6074</v>
      </c>
    </row>
    <row r="8" spans="1:4" x14ac:dyDescent="0.25">
      <c r="A8" t="s">
        <v>245</v>
      </c>
      <c r="B8" s="133" t="s">
        <v>6075</v>
      </c>
      <c r="C8" s="133" t="s">
        <v>6076</v>
      </c>
    </row>
    <row r="9" spans="1:4" x14ac:dyDescent="0.25">
      <c r="A9" t="s">
        <v>246</v>
      </c>
      <c r="B9" s="133" t="s">
        <v>6077</v>
      </c>
      <c r="C9" s="133" t="s">
        <v>6078</v>
      </c>
    </row>
    <row r="10" spans="1:4" x14ac:dyDescent="0.25">
      <c r="A10" t="s">
        <v>247</v>
      </c>
      <c r="B10" s="133" t="s">
        <v>6079</v>
      </c>
      <c r="C10" s="133" t="s">
        <v>6080</v>
      </c>
    </row>
    <row r="11" spans="1:4" x14ac:dyDescent="0.25">
      <c r="A11" t="s">
        <v>248</v>
      </c>
      <c r="B11" s="133" t="s">
        <v>6081</v>
      </c>
      <c r="C11" s="133" t="s">
        <v>6082</v>
      </c>
    </row>
    <row r="12" spans="1:4" x14ac:dyDescent="0.25">
      <c r="A12" t="s">
        <v>249</v>
      </c>
      <c r="B12" s="133" t="s">
        <v>5922</v>
      </c>
      <c r="C12" s="133" t="s">
        <v>6083</v>
      </c>
    </row>
    <row r="13" spans="1:4" x14ac:dyDescent="0.25">
      <c r="A13" t="s">
        <v>250</v>
      </c>
      <c r="B13" s="133" t="s">
        <v>6084</v>
      </c>
      <c r="C13" s="133" t="s">
        <v>6085</v>
      </c>
    </row>
    <row r="14" spans="1:4" x14ac:dyDescent="0.25">
      <c r="A14" t="s">
        <v>251</v>
      </c>
      <c r="B14" s="133" t="s">
        <v>6086</v>
      </c>
      <c r="C14" s="133" t="s">
        <v>5935</v>
      </c>
    </row>
    <row r="15" spans="1:4" x14ac:dyDescent="0.25">
      <c r="A15" t="s">
        <v>252</v>
      </c>
      <c r="B15" s="133" t="s">
        <v>6087</v>
      </c>
      <c r="C15" s="133" t="s">
        <v>6088</v>
      </c>
    </row>
    <row r="16" spans="1:4" x14ac:dyDescent="0.25">
      <c r="A16" t="s">
        <v>253</v>
      </c>
      <c r="B16" s="133" t="s">
        <v>6089</v>
      </c>
      <c r="C16" s="133" t="s">
        <v>6090</v>
      </c>
    </row>
    <row r="17" spans="1:3" x14ac:dyDescent="0.25">
      <c r="A17" t="s">
        <v>254</v>
      </c>
      <c r="B17" s="133" t="s">
        <v>6091</v>
      </c>
      <c r="C17" s="133" t="s">
        <v>6092</v>
      </c>
    </row>
    <row r="18" spans="1:3" x14ac:dyDescent="0.25">
      <c r="A18" t="s">
        <v>255</v>
      </c>
      <c r="B18" s="133" t="s">
        <v>6093</v>
      </c>
      <c r="C18" s="133" t="s">
        <v>6094</v>
      </c>
    </row>
    <row r="19" spans="1:3" x14ac:dyDescent="0.25">
      <c r="A19" t="s">
        <v>259</v>
      </c>
      <c r="B19" s="133" t="s">
        <v>6095</v>
      </c>
      <c r="C19" s="133" t="s">
        <v>6096</v>
      </c>
    </row>
    <row r="20" spans="1:3" x14ac:dyDescent="0.25">
      <c r="A20" t="s">
        <v>260</v>
      </c>
      <c r="B20" s="133" t="s">
        <v>6097</v>
      </c>
      <c r="C20" s="133" t="s">
        <v>6098</v>
      </c>
    </row>
    <row r="21" spans="1:3" x14ac:dyDescent="0.25">
      <c r="A21" t="s">
        <v>261</v>
      </c>
      <c r="B21" s="133" t="s">
        <v>6099</v>
      </c>
      <c r="C21" s="133" t="s">
        <v>6100</v>
      </c>
    </row>
    <row r="22" spans="1:3" x14ac:dyDescent="0.25">
      <c r="A22" t="s">
        <v>262</v>
      </c>
      <c r="B22" s="133" t="s">
        <v>6101</v>
      </c>
      <c r="C22" s="133" t="s">
        <v>705</v>
      </c>
    </row>
    <row r="23" spans="1:3" x14ac:dyDescent="0.25">
      <c r="A23" t="s">
        <v>263</v>
      </c>
      <c r="B23" s="133" t="s">
        <v>6102</v>
      </c>
      <c r="C23" s="133" t="s">
        <v>6103</v>
      </c>
    </row>
    <row r="24" spans="1:3" x14ac:dyDescent="0.25">
      <c r="A24" s="4" t="s">
        <v>235</v>
      </c>
      <c r="B24" s="4" t="s">
        <v>706</v>
      </c>
      <c r="C24" s="4" t="s">
        <v>6104</v>
      </c>
    </row>
    <row r="25" spans="1:3" x14ac:dyDescent="0.25">
      <c r="B25" s="133"/>
      <c r="C25" s="133"/>
    </row>
    <row r="26" spans="1:3" x14ac:dyDescent="0.25">
      <c r="A26" t="s">
        <v>224</v>
      </c>
    </row>
    <row r="27" spans="1:3" x14ac:dyDescent="0.25">
      <c r="A27" t="s">
        <v>707</v>
      </c>
    </row>
    <row r="28" spans="1:3" x14ac:dyDescent="0.25">
      <c r="A28" t="s">
        <v>264</v>
      </c>
    </row>
    <row r="29" spans="1:3" x14ac:dyDescent="0.25">
      <c r="A29" t="s">
        <v>265</v>
      </c>
    </row>
    <row r="30" spans="1:3" x14ac:dyDescent="0.25">
      <c r="A30" t="s">
        <v>266</v>
      </c>
    </row>
    <row r="31" spans="1:3" x14ac:dyDescent="0.25">
      <c r="A31" t="s">
        <v>267</v>
      </c>
    </row>
    <row r="32" spans="1:3" x14ac:dyDescent="0.25">
      <c r="A32" t="s">
        <v>268</v>
      </c>
    </row>
    <row r="34" spans="1:1" x14ac:dyDescent="0.25">
      <c r="A34" t="s">
        <v>189</v>
      </c>
    </row>
    <row r="35" spans="1:1" x14ac:dyDescent="0.25">
      <c r="A35" t="s">
        <v>279</v>
      </c>
    </row>
    <row r="36" spans="1:1" x14ac:dyDescent="0.25">
      <c r="A36" t="s">
        <v>269</v>
      </c>
    </row>
    <row r="37" spans="1:1" x14ac:dyDescent="0.25">
      <c r="A37" t="s">
        <v>270</v>
      </c>
    </row>
    <row r="38" spans="1:1" x14ac:dyDescent="0.25">
      <c r="A38" t="s">
        <v>271</v>
      </c>
    </row>
    <row r="39" spans="1:1" x14ac:dyDescent="0.25">
      <c r="A39" t="s">
        <v>272</v>
      </c>
    </row>
    <row r="40" spans="1:1" x14ac:dyDescent="0.25">
      <c r="A40" t="s">
        <v>273</v>
      </c>
    </row>
    <row r="41" spans="1:1" x14ac:dyDescent="0.25">
      <c r="A41" t="s">
        <v>274</v>
      </c>
    </row>
    <row r="42" spans="1:1" x14ac:dyDescent="0.25">
      <c r="A42" t="s">
        <v>275</v>
      </c>
    </row>
    <row r="43" spans="1:1" x14ac:dyDescent="0.25">
      <c r="A43" t="s">
        <v>276</v>
      </c>
    </row>
    <row r="44" spans="1:1" x14ac:dyDescent="0.25">
      <c r="A44" t="s">
        <v>277</v>
      </c>
    </row>
    <row r="45" spans="1:1" x14ac:dyDescent="0.25">
      <c r="A45" t="s">
        <v>278</v>
      </c>
    </row>
    <row r="47" spans="1:1" x14ac:dyDescent="0.25">
      <c r="A47" t="s">
        <v>195</v>
      </c>
    </row>
    <row r="48" spans="1:1" x14ac:dyDescent="0.25">
      <c r="A48" t="s">
        <v>201</v>
      </c>
    </row>
    <row r="49" spans="1:1" x14ac:dyDescent="0.25">
      <c r="A49" t="s">
        <v>5802</v>
      </c>
    </row>
  </sheetData>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D36"/>
  <sheetViews>
    <sheetView workbookViewId="0"/>
  </sheetViews>
  <sheetFormatPr defaultRowHeight="15" x14ac:dyDescent="0.25"/>
  <cols>
    <col min="1" max="1" width="54.7109375" customWidth="1"/>
    <col min="2" max="3" width="45.7109375" customWidth="1"/>
  </cols>
  <sheetData>
    <row r="1" spans="1:4" x14ac:dyDescent="0.25">
      <c r="A1" s="4" t="s">
        <v>166</v>
      </c>
      <c r="D1" s="1" t="str">
        <f>HYPERLINK("#'INDEX'!A1", "Back to INDEX")</f>
        <v>Back to INDEX</v>
      </c>
    </row>
    <row r="2" spans="1:4" x14ac:dyDescent="0.25">
      <c r="A2" s="3" t="s">
        <v>178</v>
      </c>
      <c r="B2" s="3" t="s">
        <v>325</v>
      </c>
      <c r="C2" s="3" t="s">
        <v>5793</v>
      </c>
    </row>
    <row r="3" spans="1:4" x14ac:dyDescent="0.25">
      <c r="A3" t="s">
        <v>296</v>
      </c>
      <c r="B3" s="134" t="s">
        <v>5992</v>
      </c>
      <c r="C3" s="134" t="s">
        <v>6105</v>
      </c>
    </row>
    <row r="4" spans="1:4" x14ac:dyDescent="0.25">
      <c r="A4" t="s">
        <v>297</v>
      </c>
      <c r="B4" s="134" t="s">
        <v>6106</v>
      </c>
      <c r="C4" s="134" t="s">
        <v>6107</v>
      </c>
    </row>
    <row r="5" spans="1:4" x14ac:dyDescent="0.25">
      <c r="A5" t="s">
        <v>298</v>
      </c>
      <c r="B5" s="134" t="s">
        <v>6108</v>
      </c>
      <c r="C5" s="134" t="s">
        <v>6109</v>
      </c>
    </row>
    <row r="6" spans="1:4" x14ac:dyDescent="0.25">
      <c r="A6" t="s">
        <v>299</v>
      </c>
      <c r="B6" s="134" t="s">
        <v>5998</v>
      </c>
      <c r="C6" s="134" t="s">
        <v>1222</v>
      </c>
    </row>
    <row r="7" spans="1:4" x14ac:dyDescent="0.25">
      <c r="A7" t="s">
        <v>300</v>
      </c>
      <c r="B7" s="134" t="s">
        <v>6110</v>
      </c>
      <c r="C7" s="134" t="s">
        <v>6111</v>
      </c>
    </row>
    <row r="8" spans="1:4" x14ac:dyDescent="0.25">
      <c r="A8" t="s">
        <v>301</v>
      </c>
      <c r="B8" s="134" t="s">
        <v>6112</v>
      </c>
      <c r="C8" s="134" t="s">
        <v>6113</v>
      </c>
    </row>
    <row r="9" spans="1:4" x14ac:dyDescent="0.25">
      <c r="A9" t="s">
        <v>302</v>
      </c>
      <c r="B9" s="134" t="s">
        <v>6002</v>
      </c>
      <c r="C9" s="134" t="s">
        <v>6003</v>
      </c>
    </row>
    <row r="10" spans="1:4" x14ac:dyDescent="0.25">
      <c r="A10" t="s">
        <v>303</v>
      </c>
      <c r="B10" s="134" t="s">
        <v>6114</v>
      </c>
      <c r="C10" s="134" t="s">
        <v>6115</v>
      </c>
    </row>
    <row r="11" spans="1:4" x14ac:dyDescent="0.25">
      <c r="A11" t="s">
        <v>304</v>
      </c>
      <c r="B11" s="134" t="s">
        <v>6006</v>
      </c>
      <c r="C11" s="134" t="s">
        <v>6007</v>
      </c>
    </row>
    <row r="12" spans="1:4" x14ac:dyDescent="0.25">
      <c r="A12" t="s">
        <v>305</v>
      </c>
      <c r="B12" s="134" t="s">
        <v>6116</v>
      </c>
      <c r="C12" s="134" t="s">
        <v>6117</v>
      </c>
    </row>
    <row r="13" spans="1:4" x14ac:dyDescent="0.25">
      <c r="A13" t="s">
        <v>306</v>
      </c>
      <c r="B13" s="134" t="s">
        <v>6010</v>
      </c>
      <c r="C13" s="134" t="s">
        <v>6011</v>
      </c>
    </row>
    <row r="14" spans="1:4" x14ac:dyDescent="0.25">
      <c r="A14" t="s">
        <v>307</v>
      </c>
      <c r="B14" s="134" t="s">
        <v>1199</v>
      </c>
      <c r="C14" s="134" t="s">
        <v>6012</v>
      </c>
    </row>
    <row r="15" spans="1:4" x14ac:dyDescent="0.25">
      <c r="A15" t="s">
        <v>308</v>
      </c>
      <c r="B15" s="134" t="s">
        <v>6118</v>
      </c>
      <c r="C15" s="134" t="s">
        <v>6119</v>
      </c>
    </row>
    <row r="16" spans="1:4" x14ac:dyDescent="0.25">
      <c r="A16" t="s">
        <v>309</v>
      </c>
      <c r="B16" s="134" t="s">
        <v>6120</v>
      </c>
      <c r="C16" s="134" t="s">
        <v>6121</v>
      </c>
    </row>
    <row r="17" spans="1:3" x14ac:dyDescent="0.25">
      <c r="A17" t="s">
        <v>310</v>
      </c>
      <c r="B17" s="134" t="s">
        <v>6122</v>
      </c>
      <c r="C17" s="134" t="s">
        <v>6123</v>
      </c>
    </row>
    <row r="18" spans="1:3" x14ac:dyDescent="0.25">
      <c r="A18" t="s">
        <v>311</v>
      </c>
      <c r="B18" s="134" t="s">
        <v>6124</v>
      </c>
      <c r="C18" s="134" t="s">
        <v>6125</v>
      </c>
    </row>
    <row r="19" spans="1:3" x14ac:dyDescent="0.25">
      <c r="A19" t="s">
        <v>312</v>
      </c>
      <c r="B19" s="134" t="s">
        <v>6126</v>
      </c>
      <c r="C19" s="134" t="s">
        <v>779</v>
      </c>
    </row>
    <row r="20" spans="1:3" x14ac:dyDescent="0.25">
      <c r="A20" t="s">
        <v>313</v>
      </c>
      <c r="B20" s="134" t="s">
        <v>6127</v>
      </c>
      <c r="C20" s="134" t="s">
        <v>846</v>
      </c>
    </row>
    <row r="21" spans="1:3" x14ac:dyDescent="0.25">
      <c r="A21" t="s">
        <v>314</v>
      </c>
      <c r="B21" s="134" t="s">
        <v>6128</v>
      </c>
      <c r="C21" s="134" t="s">
        <v>6129</v>
      </c>
    </row>
    <row r="22" spans="1:3" x14ac:dyDescent="0.25">
      <c r="A22" t="s">
        <v>315</v>
      </c>
      <c r="B22" s="134" t="s">
        <v>6130</v>
      </c>
      <c r="C22" s="134" t="s">
        <v>658</v>
      </c>
    </row>
    <row r="23" spans="1:3" x14ac:dyDescent="0.25">
      <c r="A23" t="s">
        <v>316</v>
      </c>
      <c r="B23" s="134" t="s">
        <v>6131</v>
      </c>
      <c r="C23" s="134" t="s">
        <v>6132</v>
      </c>
    </row>
    <row r="24" spans="1:3" x14ac:dyDescent="0.25">
      <c r="A24" s="4" t="s">
        <v>235</v>
      </c>
      <c r="B24" s="4" t="s">
        <v>706</v>
      </c>
      <c r="C24" s="4" t="s">
        <v>6104</v>
      </c>
    </row>
    <row r="25" spans="1:3" x14ac:dyDescent="0.25">
      <c r="B25" s="134"/>
      <c r="C25" s="134"/>
    </row>
    <row r="26" spans="1:3" x14ac:dyDescent="0.25">
      <c r="A26" t="s">
        <v>224</v>
      </c>
    </row>
    <row r="27" spans="1:3" x14ac:dyDescent="0.25">
      <c r="A27" t="s">
        <v>707</v>
      </c>
    </row>
    <row r="28" spans="1:3" x14ac:dyDescent="0.25">
      <c r="A28" t="s">
        <v>317</v>
      </c>
    </row>
    <row r="30" spans="1:3" x14ac:dyDescent="0.25">
      <c r="A30" t="s">
        <v>189</v>
      </c>
    </row>
    <row r="31" spans="1:3" x14ac:dyDescent="0.25">
      <c r="A31" t="s">
        <v>279</v>
      </c>
    </row>
    <row r="32" spans="1:3" x14ac:dyDescent="0.25">
      <c r="A32" t="s">
        <v>318</v>
      </c>
    </row>
    <row r="34" spans="1:1" x14ac:dyDescent="0.25">
      <c r="A34" t="s">
        <v>195</v>
      </c>
    </row>
    <row r="35" spans="1:1" x14ac:dyDescent="0.25">
      <c r="A35" t="s">
        <v>201</v>
      </c>
    </row>
    <row r="36" spans="1:1" x14ac:dyDescent="0.25">
      <c r="A36" t="s">
        <v>5802</v>
      </c>
    </row>
  </sheetData>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D49"/>
  <sheetViews>
    <sheetView workbookViewId="0"/>
  </sheetViews>
  <sheetFormatPr defaultRowHeight="15" x14ac:dyDescent="0.25"/>
  <cols>
    <col min="1" max="1" width="33.7109375" customWidth="1"/>
    <col min="2" max="3" width="45.7109375" customWidth="1"/>
  </cols>
  <sheetData>
    <row r="1" spans="1:4" x14ac:dyDescent="0.25">
      <c r="A1" s="4" t="s">
        <v>167</v>
      </c>
      <c r="D1" s="1" t="str">
        <f>HYPERLINK("#'INDEX'!A1", "Back to INDEX")</f>
        <v>Back to INDEX</v>
      </c>
    </row>
    <row r="2" spans="1:4" x14ac:dyDescent="0.25">
      <c r="A2" s="3" t="s">
        <v>178</v>
      </c>
      <c r="B2" s="3" t="s">
        <v>325</v>
      </c>
      <c r="C2" s="3" t="s">
        <v>5793</v>
      </c>
    </row>
    <row r="3" spans="1:4" x14ac:dyDescent="0.25">
      <c r="A3" t="s">
        <v>236</v>
      </c>
      <c r="B3" s="135" t="s">
        <v>6133</v>
      </c>
      <c r="C3" s="135" t="s">
        <v>6134</v>
      </c>
    </row>
    <row r="4" spans="1:4" x14ac:dyDescent="0.25">
      <c r="A4" t="s">
        <v>237</v>
      </c>
      <c r="B4" s="135" t="s">
        <v>6135</v>
      </c>
      <c r="C4" s="135" t="s">
        <v>6136</v>
      </c>
    </row>
    <row r="5" spans="1:4" x14ac:dyDescent="0.25">
      <c r="A5" t="s">
        <v>238</v>
      </c>
      <c r="B5" s="135" t="s">
        <v>6137</v>
      </c>
      <c r="C5" s="135" t="s">
        <v>513</v>
      </c>
    </row>
    <row r="6" spans="1:4" x14ac:dyDescent="0.25">
      <c r="A6" t="s">
        <v>239</v>
      </c>
      <c r="B6" s="135" t="s">
        <v>6138</v>
      </c>
      <c r="C6" s="135" t="s">
        <v>6139</v>
      </c>
    </row>
    <row r="7" spans="1:4" x14ac:dyDescent="0.25">
      <c r="A7" t="s">
        <v>244</v>
      </c>
      <c r="B7" s="135" t="s">
        <v>6140</v>
      </c>
      <c r="C7" s="135" t="s">
        <v>6141</v>
      </c>
    </row>
    <row r="8" spans="1:4" x14ac:dyDescent="0.25">
      <c r="A8" t="s">
        <v>245</v>
      </c>
      <c r="B8" s="135" t="s">
        <v>3337</v>
      </c>
      <c r="C8" s="135" t="s">
        <v>2598</v>
      </c>
    </row>
    <row r="9" spans="1:4" x14ac:dyDescent="0.25">
      <c r="A9" t="s">
        <v>246</v>
      </c>
      <c r="B9" s="135" t="s">
        <v>6142</v>
      </c>
      <c r="C9" s="135" t="s">
        <v>6143</v>
      </c>
    </row>
    <row r="10" spans="1:4" x14ac:dyDescent="0.25">
      <c r="A10" t="s">
        <v>247</v>
      </c>
      <c r="B10" s="135" t="s">
        <v>6144</v>
      </c>
      <c r="C10" s="135" t="s">
        <v>6145</v>
      </c>
    </row>
    <row r="11" spans="1:4" x14ac:dyDescent="0.25">
      <c r="A11" t="s">
        <v>248</v>
      </c>
      <c r="B11" s="135" t="s">
        <v>3900</v>
      </c>
      <c r="C11" s="135" t="s">
        <v>6146</v>
      </c>
    </row>
    <row r="12" spans="1:4" x14ac:dyDescent="0.25">
      <c r="A12" t="s">
        <v>249</v>
      </c>
      <c r="B12" s="135" t="s">
        <v>6147</v>
      </c>
      <c r="C12" s="135" t="s">
        <v>6148</v>
      </c>
    </row>
    <row r="13" spans="1:4" x14ac:dyDescent="0.25">
      <c r="A13" t="s">
        <v>250</v>
      </c>
      <c r="B13" s="135" t="s">
        <v>6121</v>
      </c>
      <c r="C13" s="135" t="s">
        <v>6149</v>
      </c>
    </row>
    <row r="14" spans="1:4" x14ac:dyDescent="0.25">
      <c r="A14" t="s">
        <v>251</v>
      </c>
      <c r="B14" s="135" t="s">
        <v>6150</v>
      </c>
      <c r="C14" s="135" t="s">
        <v>505</v>
      </c>
    </row>
    <row r="15" spans="1:4" x14ac:dyDescent="0.25">
      <c r="A15" t="s">
        <v>252</v>
      </c>
      <c r="B15" s="135" t="s">
        <v>6151</v>
      </c>
      <c r="C15" s="135" t="s">
        <v>6152</v>
      </c>
    </row>
    <row r="16" spans="1:4" x14ac:dyDescent="0.25">
      <c r="A16" t="s">
        <v>253</v>
      </c>
      <c r="B16" s="135" t="s">
        <v>6153</v>
      </c>
      <c r="C16" s="135" t="s">
        <v>6154</v>
      </c>
    </row>
    <row r="17" spans="1:3" x14ac:dyDescent="0.25">
      <c r="A17" t="s">
        <v>254</v>
      </c>
      <c r="B17" s="135" t="s">
        <v>6155</v>
      </c>
      <c r="C17" s="135" t="s">
        <v>6156</v>
      </c>
    </row>
    <row r="18" spans="1:3" x14ac:dyDescent="0.25">
      <c r="A18" t="s">
        <v>255</v>
      </c>
      <c r="B18" s="135" t="s">
        <v>689</v>
      </c>
      <c r="C18" s="135" t="s">
        <v>6157</v>
      </c>
    </row>
    <row r="19" spans="1:3" x14ac:dyDescent="0.25">
      <c r="A19" t="s">
        <v>259</v>
      </c>
      <c r="B19" s="135" t="s">
        <v>6158</v>
      </c>
      <c r="C19" s="135" t="s">
        <v>671</v>
      </c>
    </row>
    <row r="20" spans="1:3" x14ac:dyDescent="0.25">
      <c r="A20" t="s">
        <v>260</v>
      </c>
      <c r="B20" s="135" t="s">
        <v>6159</v>
      </c>
      <c r="C20" s="135" t="s">
        <v>948</v>
      </c>
    </row>
    <row r="21" spans="1:3" x14ac:dyDescent="0.25">
      <c r="A21" t="s">
        <v>261</v>
      </c>
      <c r="B21" s="135" t="s">
        <v>6160</v>
      </c>
      <c r="C21" s="135" t="s">
        <v>2162</v>
      </c>
    </row>
    <row r="22" spans="1:3" x14ac:dyDescent="0.25">
      <c r="A22" t="s">
        <v>262</v>
      </c>
      <c r="B22" s="135" t="s">
        <v>2625</v>
      </c>
      <c r="C22" s="135" t="s">
        <v>787</v>
      </c>
    </row>
    <row r="23" spans="1:3" x14ac:dyDescent="0.25">
      <c r="A23" t="s">
        <v>263</v>
      </c>
      <c r="B23" s="135" t="s">
        <v>6161</v>
      </c>
      <c r="C23" s="135" t="s">
        <v>6162</v>
      </c>
    </row>
    <row r="24" spans="1:3" x14ac:dyDescent="0.25">
      <c r="A24" s="4" t="s">
        <v>235</v>
      </c>
      <c r="B24" s="4" t="s">
        <v>3337</v>
      </c>
      <c r="C24" s="4" t="s">
        <v>6163</v>
      </c>
    </row>
    <row r="25" spans="1:3" x14ac:dyDescent="0.25">
      <c r="B25" s="135"/>
      <c r="C25" s="135"/>
    </row>
    <row r="26" spans="1:3" x14ac:dyDescent="0.25">
      <c r="A26" t="s">
        <v>224</v>
      </c>
    </row>
    <row r="27" spans="1:3" x14ac:dyDescent="0.25">
      <c r="A27" t="s">
        <v>707</v>
      </c>
    </row>
    <row r="28" spans="1:3" x14ac:dyDescent="0.25">
      <c r="A28" t="s">
        <v>264</v>
      </c>
    </row>
    <row r="29" spans="1:3" x14ac:dyDescent="0.25">
      <c r="A29" t="s">
        <v>265</v>
      </c>
    </row>
    <row r="30" spans="1:3" x14ac:dyDescent="0.25">
      <c r="A30" t="s">
        <v>266</v>
      </c>
    </row>
    <row r="31" spans="1:3" x14ac:dyDescent="0.25">
      <c r="A31" t="s">
        <v>267</v>
      </c>
    </row>
    <row r="32" spans="1:3" x14ac:dyDescent="0.25">
      <c r="A32" t="s">
        <v>268</v>
      </c>
    </row>
    <row r="34" spans="1:1" x14ac:dyDescent="0.25">
      <c r="A34" t="s">
        <v>189</v>
      </c>
    </row>
    <row r="35" spans="1:1" x14ac:dyDescent="0.25">
      <c r="A35" t="s">
        <v>280</v>
      </c>
    </row>
    <row r="36" spans="1:1" x14ac:dyDescent="0.25">
      <c r="A36" t="s">
        <v>269</v>
      </c>
    </row>
    <row r="37" spans="1:1" x14ac:dyDescent="0.25">
      <c r="A37" t="s">
        <v>270</v>
      </c>
    </row>
    <row r="38" spans="1:1" x14ac:dyDescent="0.25">
      <c r="A38" t="s">
        <v>271</v>
      </c>
    </row>
    <row r="39" spans="1:1" x14ac:dyDescent="0.25">
      <c r="A39" t="s">
        <v>272</v>
      </c>
    </row>
    <row r="40" spans="1:1" x14ac:dyDescent="0.25">
      <c r="A40" t="s">
        <v>273</v>
      </c>
    </row>
    <row r="41" spans="1:1" x14ac:dyDescent="0.25">
      <c r="A41" t="s">
        <v>274</v>
      </c>
    </row>
    <row r="42" spans="1:1" x14ac:dyDescent="0.25">
      <c r="A42" t="s">
        <v>275</v>
      </c>
    </row>
    <row r="43" spans="1:1" x14ac:dyDescent="0.25">
      <c r="A43" t="s">
        <v>276</v>
      </c>
    </row>
    <row r="44" spans="1:1" x14ac:dyDescent="0.25">
      <c r="A44" t="s">
        <v>277</v>
      </c>
    </row>
    <row r="45" spans="1:1" x14ac:dyDescent="0.25">
      <c r="A45" t="s">
        <v>278</v>
      </c>
    </row>
    <row r="47" spans="1:1" x14ac:dyDescent="0.25">
      <c r="A47" t="s">
        <v>195</v>
      </c>
    </row>
    <row r="48" spans="1:1" x14ac:dyDescent="0.25">
      <c r="A48" t="s">
        <v>201</v>
      </c>
    </row>
    <row r="49" spans="1:1" x14ac:dyDescent="0.25">
      <c r="A49" t="s">
        <v>5802</v>
      </c>
    </row>
  </sheetData>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D36"/>
  <sheetViews>
    <sheetView workbookViewId="0"/>
  </sheetViews>
  <sheetFormatPr defaultRowHeight="15" x14ac:dyDescent="0.25"/>
  <cols>
    <col min="1" max="1" width="54.7109375" customWidth="1"/>
    <col min="2" max="3" width="45.7109375" customWidth="1"/>
  </cols>
  <sheetData>
    <row r="1" spans="1:4" x14ac:dyDescent="0.25">
      <c r="A1" s="4" t="s">
        <v>168</v>
      </c>
      <c r="D1" s="1" t="str">
        <f>HYPERLINK("#'INDEX'!A1", "Back to INDEX")</f>
        <v>Back to INDEX</v>
      </c>
    </row>
    <row r="2" spans="1:4" x14ac:dyDescent="0.25">
      <c r="A2" s="3" t="s">
        <v>178</v>
      </c>
      <c r="B2" s="3" t="s">
        <v>325</v>
      </c>
      <c r="C2" s="3" t="s">
        <v>5793</v>
      </c>
    </row>
    <row r="3" spans="1:4" x14ac:dyDescent="0.25">
      <c r="A3" t="s">
        <v>296</v>
      </c>
      <c r="B3" s="136" t="s">
        <v>6164</v>
      </c>
      <c r="C3" s="136" t="s">
        <v>6165</v>
      </c>
    </row>
    <row r="4" spans="1:4" x14ac:dyDescent="0.25">
      <c r="A4" t="s">
        <v>297</v>
      </c>
      <c r="B4" s="136" t="s">
        <v>6166</v>
      </c>
      <c r="C4" s="136" t="s">
        <v>1229</v>
      </c>
    </row>
    <row r="5" spans="1:4" x14ac:dyDescent="0.25">
      <c r="A5" t="s">
        <v>298</v>
      </c>
      <c r="B5" s="136" t="s">
        <v>6167</v>
      </c>
      <c r="C5" s="136" t="s">
        <v>6168</v>
      </c>
    </row>
    <row r="6" spans="1:4" x14ac:dyDescent="0.25">
      <c r="A6" t="s">
        <v>299</v>
      </c>
      <c r="B6" s="136" t="s">
        <v>6169</v>
      </c>
      <c r="C6" s="136" t="s">
        <v>4330</v>
      </c>
    </row>
    <row r="7" spans="1:4" x14ac:dyDescent="0.25">
      <c r="A7" t="s">
        <v>300</v>
      </c>
      <c r="B7" s="136" t="s">
        <v>6170</v>
      </c>
      <c r="C7" s="136" t="s">
        <v>6171</v>
      </c>
    </row>
    <row r="8" spans="1:4" x14ac:dyDescent="0.25">
      <c r="A8" t="s">
        <v>301</v>
      </c>
      <c r="B8" s="136" t="s">
        <v>6172</v>
      </c>
      <c r="C8" s="136" t="s">
        <v>2628</v>
      </c>
    </row>
    <row r="9" spans="1:4" x14ac:dyDescent="0.25">
      <c r="A9" t="s">
        <v>302</v>
      </c>
      <c r="B9" s="136" t="s">
        <v>178</v>
      </c>
      <c r="C9" s="136" t="s">
        <v>178</v>
      </c>
    </row>
    <row r="10" spans="1:4" x14ac:dyDescent="0.25">
      <c r="A10" t="s">
        <v>303</v>
      </c>
      <c r="B10" s="136" t="s">
        <v>6173</v>
      </c>
      <c r="C10" s="136" t="s">
        <v>6174</v>
      </c>
    </row>
    <row r="11" spans="1:4" x14ac:dyDescent="0.25">
      <c r="A11" t="s">
        <v>304</v>
      </c>
      <c r="B11" s="136" t="s">
        <v>178</v>
      </c>
      <c r="C11" s="136" t="s">
        <v>178</v>
      </c>
    </row>
    <row r="12" spans="1:4" x14ac:dyDescent="0.25">
      <c r="A12" t="s">
        <v>305</v>
      </c>
      <c r="B12" s="136" t="s">
        <v>282</v>
      </c>
      <c r="C12" s="136" t="s">
        <v>282</v>
      </c>
    </row>
    <row r="13" spans="1:4" x14ac:dyDescent="0.25">
      <c r="A13" t="s">
        <v>306</v>
      </c>
      <c r="B13" s="136" t="s">
        <v>178</v>
      </c>
      <c r="C13" s="136" t="s">
        <v>178</v>
      </c>
    </row>
    <row r="14" spans="1:4" x14ac:dyDescent="0.25">
      <c r="A14" t="s">
        <v>307</v>
      </c>
      <c r="B14" s="136" t="s">
        <v>178</v>
      </c>
      <c r="C14" s="136" t="s">
        <v>178</v>
      </c>
    </row>
    <row r="15" spans="1:4" x14ac:dyDescent="0.25">
      <c r="A15" t="s">
        <v>308</v>
      </c>
      <c r="B15" s="136" t="s">
        <v>6175</v>
      </c>
      <c r="C15" s="136" t="s">
        <v>2219</v>
      </c>
    </row>
    <row r="16" spans="1:4" x14ac:dyDescent="0.25">
      <c r="A16" t="s">
        <v>309</v>
      </c>
      <c r="B16" s="136" t="s">
        <v>6176</v>
      </c>
      <c r="C16" s="136" t="s">
        <v>6177</v>
      </c>
    </row>
    <row r="17" spans="1:3" x14ac:dyDescent="0.25">
      <c r="A17" t="s">
        <v>310</v>
      </c>
      <c r="B17" s="136" t="s">
        <v>6178</v>
      </c>
      <c r="C17" s="136" t="s">
        <v>6179</v>
      </c>
    </row>
    <row r="18" spans="1:3" x14ac:dyDescent="0.25">
      <c r="A18" t="s">
        <v>311</v>
      </c>
      <c r="B18" s="136" t="s">
        <v>6180</v>
      </c>
      <c r="C18" s="136" t="s">
        <v>6181</v>
      </c>
    </row>
    <row r="19" spans="1:3" x14ac:dyDescent="0.25">
      <c r="A19" t="s">
        <v>312</v>
      </c>
      <c r="B19" s="136" t="s">
        <v>6182</v>
      </c>
      <c r="C19" s="136" t="s">
        <v>6183</v>
      </c>
    </row>
    <row r="20" spans="1:3" x14ac:dyDescent="0.25">
      <c r="A20" t="s">
        <v>313</v>
      </c>
      <c r="B20" s="136" t="s">
        <v>6184</v>
      </c>
      <c r="C20" s="136" t="s">
        <v>6185</v>
      </c>
    </row>
    <row r="21" spans="1:3" x14ac:dyDescent="0.25">
      <c r="A21" t="s">
        <v>314</v>
      </c>
      <c r="B21" s="136" t="s">
        <v>6186</v>
      </c>
      <c r="C21" s="136" t="s">
        <v>1415</v>
      </c>
    </row>
    <row r="22" spans="1:3" x14ac:dyDescent="0.25">
      <c r="A22" t="s">
        <v>315</v>
      </c>
      <c r="B22" s="136" t="s">
        <v>6187</v>
      </c>
      <c r="C22" s="136" t="s">
        <v>6188</v>
      </c>
    </row>
    <row r="23" spans="1:3" x14ac:dyDescent="0.25">
      <c r="A23" t="s">
        <v>316</v>
      </c>
      <c r="B23" s="136" t="s">
        <v>6189</v>
      </c>
      <c r="C23" s="136" t="s">
        <v>6190</v>
      </c>
    </row>
    <row r="24" spans="1:3" x14ac:dyDescent="0.25">
      <c r="A24" s="4" t="s">
        <v>235</v>
      </c>
      <c r="B24" s="4" t="s">
        <v>3337</v>
      </c>
      <c r="C24" s="4" t="s">
        <v>6163</v>
      </c>
    </row>
    <row r="25" spans="1:3" x14ac:dyDescent="0.25">
      <c r="B25" s="136"/>
      <c r="C25" s="136"/>
    </row>
    <row r="26" spans="1:3" x14ac:dyDescent="0.25">
      <c r="A26" t="s">
        <v>224</v>
      </c>
    </row>
    <row r="27" spans="1:3" x14ac:dyDescent="0.25">
      <c r="A27" t="s">
        <v>707</v>
      </c>
    </row>
    <row r="28" spans="1:3" x14ac:dyDescent="0.25">
      <c r="A28" t="s">
        <v>317</v>
      </c>
    </row>
    <row r="30" spans="1:3" x14ac:dyDescent="0.25">
      <c r="A30" t="s">
        <v>189</v>
      </c>
    </row>
    <row r="31" spans="1:3" x14ac:dyDescent="0.25">
      <c r="A31" t="s">
        <v>280</v>
      </c>
    </row>
    <row r="32" spans="1:3" x14ac:dyDescent="0.25">
      <c r="A32" t="s">
        <v>318</v>
      </c>
    </row>
    <row r="34" spans="1:1" x14ac:dyDescent="0.25">
      <c r="A34" t="s">
        <v>195</v>
      </c>
    </row>
    <row r="35" spans="1:1" x14ac:dyDescent="0.25">
      <c r="A35" t="s">
        <v>201</v>
      </c>
    </row>
    <row r="36" spans="1:1" x14ac:dyDescent="0.25">
      <c r="A36" t="s">
        <v>5802</v>
      </c>
    </row>
  </sheetData>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F48"/>
  <sheetViews>
    <sheetView workbookViewId="0"/>
  </sheetViews>
  <sheetFormatPr defaultRowHeight="15" x14ac:dyDescent="0.25"/>
  <cols>
    <col min="1" max="1" width="33.7109375" customWidth="1"/>
    <col min="2" max="5" width="22.7109375" customWidth="1"/>
  </cols>
  <sheetData>
    <row r="1" spans="1:6" x14ac:dyDescent="0.25">
      <c r="A1" s="4" t="s">
        <v>169</v>
      </c>
      <c r="F1" s="1" t="str">
        <f>HYPERLINK("#'INDEX'!A1", "Back to INDEX")</f>
        <v>Back to INDEX</v>
      </c>
    </row>
    <row r="2" spans="1:6" ht="38.25" x14ac:dyDescent="0.25">
      <c r="A2" s="3" t="s">
        <v>178</v>
      </c>
      <c r="B2" s="3" t="s">
        <v>6063</v>
      </c>
      <c r="C2" s="3" t="s">
        <v>6064</v>
      </c>
      <c r="D2" s="3" t="s">
        <v>6065</v>
      </c>
      <c r="E2" s="3" t="s">
        <v>6066</v>
      </c>
    </row>
    <row r="3" spans="1:6" x14ac:dyDescent="0.25">
      <c r="A3" t="s">
        <v>236</v>
      </c>
      <c r="B3" s="137">
        <v>70</v>
      </c>
      <c r="C3" s="137">
        <v>70</v>
      </c>
      <c r="D3" s="137">
        <v>74</v>
      </c>
      <c r="E3" s="137">
        <v>74</v>
      </c>
    </row>
    <row r="4" spans="1:6" x14ac:dyDescent="0.25">
      <c r="A4" t="s">
        <v>237</v>
      </c>
      <c r="B4" s="137">
        <v>67</v>
      </c>
      <c r="C4" s="137">
        <v>66</v>
      </c>
      <c r="D4" s="137">
        <v>70</v>
      </c>
      <c r="E4" s="137">
        <v>69</v>
      </c>
    </row>
    <row r="5" spans="1:6" x14ac:dyDescent="0.25">
      <c r="A5" t="s">
        <v>238</v>
      </c>
      <c r="B5" s="137">
        <v>66</v>
      </c>
      <c r="C5" s="137">
        <v>65</v>
      </c>
      <c r="D5" s="137">
        <v>69</v>
      </c>
      <c r="E5" s="137">
        <v>68</v>
      </c>
    </row>
    <row r="6" spans="1:6" x14ac:dyDescent="0.25">
      <c r="A6" t="s">
        <v>239</v>
      </c>
      <c r="B6" s="137">
        <v>70</v>
      </c>
      <c r="C6" s="137">
        <v>70</v>
      </c>
      <c r="D6" s="137">
        <v>74</v>
      </c>
      <c r="E6" s="137">
        <v>74</v>
      </c>
    </row>
    <row r="7" spans="1:6" x14ac:dyDescent="0.25">
      <c r="A7" t="s">
        <v>244</v>
      </c>
      <c r="B7" s="137">
        <v>74</v>
      </c>
      <c r="C7" s="137">
        <v>73</v>
      </c>
      <c r="D7" s="137">
        <v>80</v>
      </c>
      <c r="E7" s="137">
        <v>79</v>
      </c>
    </row>
    <row r="8" spans="1:6" x14ac:dyDescent="0.25">
      <c r="A8" t="s">
        <v>245</v>
      </c>
      <c r="B8" s="137">
        <v>69</v>
      </c>
      <c r="C8" s="137">
        <v>68</v>
      </c>
      <c r="D8" s="137">
        <v>72</v>
      </c>
      <c r="E8" s="137">
        <v>71</v>
      </c>
    </row>
    <row r="9" spans="1:6" x14ac:dyDescent="0.25">
      <c r="A9" t="s">
        <v>246</v>
      </c>
      <c r="B9" s="137">
        <v>71</v>
      </c>
      <c r="C9" s="137">
        <v>71</v>
      </c>
      <c r="D9" s="137">
        <v>75</v>
      </c>
      <c r="E9" s="137">
        <v>74</v>
      </c>
    </row>
    <row r="10" spans="1:6" x14ac:dyDescent="0.25">
      <c r="A10" t="s">
        <v>247</v>
      </c>
      <c r="B10" s="137">
        <v>64</v>
      </c>
      <c r="C10" s="137">
        <v>63</v>
      </c>
      <c r="D10" s="137">
        <v>68</v>
      </c>
      <c r="E10" s="137">
        <v>67</v>
      </c>
    </row>
    <row r="11" spans="1:6" x14ac:dyDescent="0.25">
      <c r="A11" t="s">
        <v>248</v>
      </c>
      <c r="B11" s="137">
        <v>66</v>
      </c>
      <c r="C11" s="137">
        <v>65</v>
      </c>
      <c r="D11" s="137">
        <v>73</v>
      </c>
      <c r="E11" s="137">
        <v>72</v>
      </c>
    </row>
    <row r="12" spans="1:6" x14ac:dyDescent="0.25">
      <c r="A12" t="s">
        <v>249</v>
      </c>
      <c r="B12" s="137">
        <v>69</v>
      </c>
      <c r="C12" s="137">
        <v>68</v>
      </c>
      <c r="D12" s="137">
        <v>72</v>
      </c>
      <c r="E12" s="137">
        <v>71</v>
      </c>
    </row>
    <row r="13" spans="1:6" x14ac:dyDescent="0.25">
      <c r="A13" t="s">
        <v>250</v>
      </c>
      <c r="B13" s="137">
        <v>65</v>
      </c>
      <c r="C13" s="137">
        <v>65</v>
      </c>
      <c r="D13" s="137">
        <v>70</v>
      </c>
      <c r="E13" s="137">
        <v>69</v>
      </c>
    </row>
    <row r="14" spans="1:6" x14ac:dyDescent="0.25">
      <c r="A14" t="s">
        <v>251</v>
      </c>
      <c r="B14" s="137">
        <v>77</v>
      </c>
      <c r="C14" s="137">
        <v>75</v>
      </c>
      <c r="D14" s="137">
        <v>78</v>
      </c>
      <c r="E14" s="137">
        <v>77</v>
      </c>
    </row>
    <row r="15" spans="1:6" x14ac:dyDescent="0.25">
      <c r="A15" t="s">
        <v>252</v>
      </c>
      <c r="B15" s="137">
        <v>74</v>
      </c>
      <c r="C15" s="137">
        <v>73</v>
      </c>
      <c r="D15" s="137">
        <v>78</v>
      </c>
      <c r="E15" s="137">
        <v>77</v>
      </c>
    </row>
    <row r="16" spans="1:6" x14ac:dyDescent="0.25">
      <c r="A16" t="s">
        <v>253</v>
      </c>
      <c r="B16" s="137">
        <v>64</v>
      </c>
      <c r="C16" s="137">
        <v>63</v>
      </c>
      <c r="D16" s="137">
        <v>67</v>
      </c>
      <c r="E16" s="137">
        <v>66</v>
      </c>
    </row>
    <row r="17" spans="1:5" x14ac:dyDescent="0.25">
      <c r="A17" t="s">
        <v>254</v>
      </c>
      <c r="B17" s="137">
        <v>72</v>
      </c>
      <c r="C17" s="137">
        <v>72</v>
      </c>
      <c r="D17" s="137">
        <v>77</v>
      </c>
      <c r="E17" s="137">
        <v>77</v>
      </c>
    </row>
    <row r="18" spans="1:5" x14ac:dyDescent="0.25">
      <c r="A18" t="s">
        <v>255</v>
      </c>
      <c r="B18" s="137">
        <v>68</v>
      </c>
      <c r="C18" s="137">
        <v>68</v>
      </c>
      <c r="D18" s="137">
        <v>73</v>
      </c>
      <c r="E18" s="137">
        <v>73</v>
      </c>
    </row>
    <row r="19" spans="1:5" x14ac:dyDescent="0.25">
      <c r="A19" t="s">
        <v>259</v>
      </c>
      <c r="B19" s="137">
        <v>73</v>
      </c>
      <c r="C19" s="137">
        <v>72</v>
      </c>
      <c r="D19" s="137">
        <v>78</v>
      </c>
      <c r="E19" s="137">
        <v>77</v>
      </c>
    </row>
    <row r="20" spans="1:5" x14ac:dyDescent="0.25">
      <c r="A20" t="s">
        <v>260</v>
      </c>
      <c r="B20" s="137">
        <v>75</v>
      </c>
      <c r="C20" s="137">
        <v>74</v>
      </c>
      <c r="D20" s="137">
        <v>78</v>
      </c>
      <c r="E20" s="137">
        <v>77</v>
      </c>
    </row>
    <row r="21" spans="1:5" x14ac:dyDescent="0.25">
      <c r="A21" t="s">
        <v>261</v>
      </c>
      <c r="B21" s="137">
        <v>74</v>
      </c>
      <c r="C21" s="137">
        <v>73</v>
      </c>
      <c r="D21" s="137">
        <v>78</v>
      </c>
      <c r="E21" s="137">
        <v>77</v>
      </c>
    </row>
    <row r="22" spans="1:5" x14ac:dyDescent="0.25">
      <c r="A22" t="s">
        <v>262</v>
      </c>
      <c r="B22" s="137">
        <v>73</v>
      </c>
      <c r="C22" s="137">
        <v>73</v>
      </c>
      <c r="D22" s="137">
        <v>78</v>
      </c>
      <c r="E22" s="137">
        <v>77</v>
      </c>
    </row>
    <row r="23" spans="1:5" x14ac:dyDescent="0.25">
      <c r="A23" t="s">
        <v>263</v>
      </c>
      <c r="B23" s="137">
        <v>76</v>
      </c>
      <c r="C23" s="137">
        <v>75</v>
      </c>
      <c r="D23" s="137">
        <v>79</v>
      </c>
      <c r="E23" s="137">
        <v>79</v>
      </c>
    </row>
    <row r="24" spans="1:5" x14ac:dyDescent="0.25">
      <c r="A24" s="4" t="s">
        <v>235</v>
      </c>
      <c r="B24" s="4">
        <v>69</v>
      </c>
      <c r="C24" s="4">
        <v>68</v>
      </c>
      <c r="D24" s="4">
        <v>72</v>
      </c>
      <c r="E24" s="4">
        <v>71</v>
      </c>
    </row>
    <row r="25" spans="1:5" x14ac:dyDescent="0.25">
      <c r="B25" s="137"/>
      <c r="C25" s="137"/>
      <c r="D25" s="137"/>
      <c r="E25" s="137"/>
    </row>
    <row r="26" spans="1:5" x14ac:dyDescent="0.25">
      <c r="A26" t="s">
        <v>224</v>
      </c>
    </row>
    <row r="27" spans="1:5" x14ac:dyDescent="0.25">
      <c r="A27" t="s">
        <v>264</v>
      </c>
    </row>
    <row r="28" spans="1:5" x14ac:dyDescent="0.25">
      <c r="A28" t="s">
        <v>265</v>
      </c>
    </row>
    <row r="29" spans="1:5" x14ac:dyDescent="0.25">
      <c r="A29" t="s">
        <v>266</v>
      </c>
    </row>
    <row r="30" spans="1:5" x14ac:dyDescent="0.25">
      <c r="A30" t="s">
        <v>267</v>
      </c>
    </row>
    <row r="31" spans="1:5" x14ac:dyDescent="0.25">
      <c r="A31" t="s">
        <v>268</v>
      </c>
    </row>
    <row r="33" spans="1:1" x14ac:dyDescent="0.25">
      <c r="A33" t="s">
        <v>189</v>
      </c>
    </row>
    <row r="34" spans="1:1" x14ac:dyDescent="0.25">
      <c r="A34" t="s">
        <v>232</v>
      </c>
    </row>
    <row r="35" spans="1:1" x14ac:dyDescent="0.25">
      <c r="A35" t="s">
        <v>269</v>
      </c>
    </row>
    <row r="36" spans="1:1" x14ac:dyDescent="0.25">
      <c r="A36" t="s">
        <v>270</v>
      </c>
    </row>
    <row r="37" spans="1:1" x14ac:dyDescent="0.25">
      <c r="A37" t="s">
        <v>271</v>
      </c>
    </row>
    <row r="38" spans="1:1" x14ac:dyDescent="0.25">
      <c r="A38" t="s">
        <v>272</v>
      </c>
    </row>
    <row r="39" spans="1:1" x14ac:dyDescent="0.25">
      <c r="A39" t="s">
        <v>273</v>
      </c>
    </row>
    <row r="40" spans="1:1" x14ac:dyDescent="0.25">
      <c r="A40" t="s">
        <v>274</v>
      </c>
    </row>
    <row r="41" spans="1:1" x14ac:dyDescent="0.25">
      <c r="A41" t="s">
        <v>275</v>
      </c>
    </row>
    <row r="42" spans="1:1" x14ac:dyDescent="0.25">
      <c r="A42" t="s">
        <v>276</v>
      </c>
    </row>
    <row r="43" spans="1:1" x14ac:dyDescent="0.25">
      <c r="A43" t="s">
        <v>277</v>
      </c>
    </row>
    <row r="44" spans="1:1" x14ac:dyDescent="0.25">
      <c r="A44" t="s">
        <v>278</v>
      </c>
    </row>
    <row r="46" spans="1:1" x14ac:dyDescent="0.25">
      <c r="A46" t="s">
        <v>195</v>
      </c>
    </row>
    <row r="47" spans="1:1" x14ac:dyDescent="0.25">
      <c r="A47" t="s">
        <v>201</v>
      </c>
    </row>
    <row r="48" spans="1:1" x14ac:dyDescent="0.25">
      <c r="A48" t="s">
        <v>5802</v>
      </c>
    </row>
  </sheetData>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F35"/>
  <sheetViews>
    <sheetView workbookViewId="0"/>
  </sheetViews>
  <sheetFormatPr defaultRowHeight="15" x14ac:dyDescent="0.25"/>
  <cols>
    <col min="1" max="1" width="54.7109375" customWidth="1"/>
    <col min="2" max="5" width="22.7109375" customWidth="1"/>
  </cols>
  <sheetData>
    <row r="1" spans="1:6" x14ac:dyDescent="0.25">
      <c r="A1" s="4" t="s">
        <v>170</v>
      </c>
      <c r="F1" s="1" t="str">
        <f>HYPERLINK("#'INDEX'!A1", "Back to INDEX")</f>
        <v>Back to INDEX</v>
      </c>
    </row>
    <row r="2" spans="1:6" ht="38.25" x14ac:dyDescent="0.25">
      <c r="A2" s="3" t="s">
        <v>178</v>
      </c>
      <c r="B2" s="3" t="s">
        <v>6063</v>
      </c>
      <c r="C2" s="3" t="s">
        <v>6064</v>
      </c>
      <c r="D2" s="3" t="s">
        <v>6065</v>
      </c>
      <c r="E2" s="3" t="s">
        <v>6066</v>
      </c>
    </row>
    <row r="3" spans="1:6" x14ac:dyDescent="0.25">
      <c r="A3" t="s">
        <v>296</v>
      </c>
      <c r="B3" s="138">
        <v>64</v>
      </c>
      <c r="C3" s="138">
        <v>64</v>
      </c>
      <c r="D3" s="138">
        <v>69</v>
      </c>
      <c r="E3" s="138">
        <v>68</v>
      </c>
    </row>
    <row r="4" spans="1:6" x14ac:dyDescent="0.25">
      <c r="A4" t="s">
        <v>297</v>
      </c>
      <c r="B4" s="138">
        <v>62</v>
      </c>
      <c r="C4" s="138">
        <v>61</v>
      </c>
      <c r="D4" s="138">
        <v>63</v>
      </c>
      <c r="E4" s="138">
        <v>62</v>
      </c>
    </row>
    <row r="5" spans="1:6" x14ac:dyDescent="0.25">
      <c r="A5" t="s">
        <v>298</v>
      </c>
      <c r="B5" s="138">
        <v>62</v>
      </c>
      <c r="C5" s="138">
        <v>61</v>
      </c>
      <c r="D5" s="138">
        <v>65</v>
      </c>
      <c r="E5" s="138">
        <v>64</v>
      </c>
    </row>
    <row r="6" spans="1:6" x14ac:dyDescent="0.25">
      <c r="A6" t="s">
        <v>299</v>
      </c>
      <c r="B6" s="138">
        <v>58</v>
      </c>
      <c r="C6" s="138">
        <v>59</v>
      </c>
      <c r="D6" s="138">
        <v>65</v>
      </c>
      <c r="E6" s="138">
        <v>65</v>
      </c>
    </row>
    <row r="7" spans="1:6" x14ac:dyDescent="0.25">
      <c r="A7" t="s">
        <v>300</v>
      </c>
      <c r="B7" s="138">
        <v>70</v>
      </c>
      <c r="C7" s="138">
        <v>70</v>
      </c>
      <c r="D7" s="138">
        <v>79</v>
      </c>
      <c r="E7" s="138">
        <v>79</v>
      </c>
    </row>
    <row r="8" spans="1:6" x14ac:dyDescent="0.25">
      <c r="A8" t="s">
        <v>301</v>
      </c>
      <c r="B8" s="138">
        <v>75</v>
      </c>
      <c r="C8" s="138">
        <v>75</v>
      </c>
      <c r="D8" s="138">
        <v>80</v>
      </c>
      <c r="E8" s="138">
        <v>80</v>
      </c>
    </row>
    <row r="9" spans="1:6" x14ac:dyDescent="0.25">
      <c r="A9" t="s">
        <v>302</v>
      </c>
      <c r="B9" s="138">
        <v>63</v>
      </c>
      <c r="C9" s="138">
        <v>64</v>
      </c>
      <c r="D9" s="138">
        <v>68</v>
      </c>
      <c r="E9" s="138">
        <v>67</v>
      </c>
    </row>
    <row r="10" spans="1:6" x14ac:dyDescent="0.25">
      <c r="A10" t="s">
        <v>303</v>
      </c>
      <c r="B10" s="138">
        <v>72</v>
      </c>
      <c r="C10" s="138">
        <v>72</v>
      </c>
      <c r="D10" s="138">
        <v>75</v>
      </c>
      <c r="E10" s="138">
        <v>75</v>
      </c>
    </row>
    <row r="11" spans="1:6" x14ac:dyDescent="0.25">
      <c r="A11" t="s">
        <v>304</v>
      </c>
      <c r="B11" s="138">
        <v>72</v>
      </c>
      <c r="C11" s="138">
        <v>77</v>
      </c>
      <c r="D11" s="138">
        <v>79</v>
      </c>
      <c r="E11" s="138">
        <v>81</v>
      </c>
    </row>
    <row r="12" spans="1:6" x14ac:dyDescent="0.25">
      <c r="A12" t="s">
        <v>305</v>
      </c>
      <c r="B12" s="138">
        <v>28</v>
      </c>
      <c r="C12" s="138">
        <v>31</v>
      </c>
      <c r="D12" s="138">
        <v>40</v>
      </c>
      <c r="E12" s="138">
        <v>42</v>
      </c>
    </row>
    <row r="13" spans="1:6" x14ac:dyDescent="0.25">
      <c r="A13" t="s">
        <v>306</v>
      </c>
      <c r="B13" s="138">
        <v>56</v>
      </c>
      <c r="C13" s="138">
        <v>56</v>
      </c>
      <c r="D13" s="138">
        <v>73</v>
      </c>
      <c r="E13" s="138">
        <v>74</v>
      </c>
    </row>
    <row r="14" spans="1:6" x14ac:dyDescent="0.25">
      <c r="A14" t="s">
        <v>307</v>
      </c>
      <c r="B14" s="138">
        <v>68</v>
      </c>
      <c r="C14" s="138">
        <v>69</v>
      </c>
      <c r="D14" s="138">
        <v>75</v>
      </c>
      <c r="E14" s="138">
        <v>76</v>
      </c>
    </row>
    <row r="15" spans="1:6" x14ac:dyDescent="0.25">
      <c r="A15" t="s">
        <v>308</v>
      </c>
      <c r="B15" s="138">
        <v>71</v>
      </c>
      <c r="C15" s="138">
        <v>71</v>
      </c>
      <c r="D15" s="138">
        <v>77</v>
      </c>
      <c r="E15" s="138">
        <v>75</v>
      </c>
    </row>
    <row r="16" spans="1:6" x14ac:dyDescent="0.25">
      <c r="A16" t="s">
        <v>309</v>
      </c>
      <c r="B16" s="138">
        <v>69</v>
      </c>
      <c r="C16" s="138">
        <v>68</v>
      </c>
      <c r="D16" s="138">
        <v>71</v>
      </c>
      <c r="E16" s="138">
        <v>70</v>
      </c>
    </row>
    <row r="17" spans="1:5" x14ac:dyDescent="0.25">
      <c r="A17" t="s">
        <v>310</v>
      </c>
      <c r="B17" s="138">
        <v>79</v>
      </c>
      <c r="C17" s="138">
        <v>80</v>
      </c>
      <c r="D17" s="138">
        <v>85</v>
      </c>
      <c r="E17" s="138">
        <v>85</v>
      </c>
    </row>
    <row r="18" spans="1:5" x14ac:dyDescent="0.25">
      <c r="A18" t="s">
        <v>311</v>
      </c>
      <c r="B18" s="138">
        <v>70</v>
      </c>
      <c r="C18" s="138">
        <v>70</v>
      </c>
      <c r="D18" s="138">
        <v>76</v>
      </c>
      <c r="E18" s="138">
        <v>75</v>
      </c>
    </row>
    <row r="19" spans="1:5" x14ac:dyDescent="0.25">
      <c r="A19" t="s">
        <v>312</v>
      </c>
      <c r="B19" s="138">
        <v>77</v>
      </c>
      <c r="C19" s="138">
        <v>77</v>
      </c>
      <c r="D19" s="138">
        <v>82</v>
      </c>
      <c r="E19" s="138">
        <v>82</v>
      </c>
    </row>
    <row r="20" spans="1:5" x14ac:dyDescent="0.25">
      <c r="A20" t="s">
        <v>313</v>
      </c>
      <c r="B20" s="138">
        <v>69</v>
      </c>
      <c r="C20" s="138">
        <v>69</v>
      </c>
      <c r="D20" s="138">
        <v>76</v>
      </c>
      <c r="E20" s="138">
        <v>76</v>
      </c>
    </row>
    <row r="21" spans="1:5" x14ac:dyDescent="0.25">
      <c r="A21" t="s">
        <v>314</v>
      </c>
      <c r="B21" s="138">
        <v>62</v>
      </c>
      <c r="C21" s="138">
        <v>62</v>
      </c>
      <c r="D21" s="138">
        <v>70</v>
      </c>
      <c r="E21" s="138">
        <v>69</v>
      </c>
    </row>
    <row r="22" spans="1:5" x14ac:dyDescent="0.25">
      <c r="A22" t="s">
        <v>315</v>
      </c>
      <c r="B22" s="138">
        <v>64</v>
      </c>
      <c r="C22" s="138">
        <v>64</v>
      </c>
      <c r="D22" s="138">
        <v>70</v>
      </c>
      <c r="E22" s="138">
        <v>70</v>
      </c>
    </row>
    <row r="23" spans="1:5" x14ac:dyDescent="0.25">
      <c r="A23" t="s">
        <v>316</v>
      </c>
      <c r="B23" s="138">
        <v>58</v>
      </c>
      <c r="C23" s="138">
        <v>57</v>
      </c>
      <c r="D23" s="138">
        <v>68</v>
      </c>
      <c r="E23" s="138">
        <v>59</v>
      </c>
    </row>
    <row r="24" spans="1:5" x14ac:dyDescent="0.25">
      <c r="A24" s="4" t="s">
        <v>235</v>
      </c>
      <c r="B24" s="4">
        <v>69</v>
      </c>
      <c r="C24" s="4">
        <v>68</v>
      </c>
      <c r="D24" s="4">
        <v>72</v>
      </c>
      <c r="E24" s="4">
        <v>71</v>
      </c>
    </row>
    <row r="25" spans="1:5" x14ac:dyDescent="0.25">
      <c r="B25" s="138"/>
      <c r="C25" s="138"/>
      <c r="D25" s="138"/>
      <c r="E25" s="138"/>
    </row>
    <row r="26" spans="1:5" x14ac:dyDescent="0.25">
      <c r="A26" t="s">
        <v>224</v>
      </c>
    </row>
    <row r="27" spans="1:5" x14ac:dyDescent="0.25">
      <c r="A27" t="s">
        <v>317</v>
      </c>
    </row>
    <row r="29" spans="1:5" x14ac:dyDescent="0.25">
      <c r="A29" t="s">
        <v>189</v>
      </c>
    </row>
    <row r="30" spans="1:5" x14ac:dyDescent="0.25">
      <c r="A30" t="s">
        <v>232</v>
      </c>
    </row>
    <row r="31" spans="1:5" x14ac:dyDescent="0.25">
      <c r="A31" t="s">
        <v>318</v>
      </c>
    </row>
    <row r="33" spans="1:1" x14ac:dyDescent="0.25">
      <c r="A33" t="s">
        <v>195</v>
      </c>
    </row>
    <row r="34" spans="1:1" x14ac:dyDescent="0.25">
      <c r="A34" t="s">
        <v>201</v>
      </c>
    </row>
    <row r="35" spans="1:1" x14ac:dyDescent="0.25">
      <c r="A35" t="s">
        <v>5802</v>
      </c>
    </row>
  </sheetData>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D49"/>
  <sheetViews>
    <sheetView workbookViewId="0"/>
  </sheetViews>
  <sheetFormatPr defaultRowHeight="15" x14ac:dyDescent="0.25"/>
  <cols>
    <col min="1" max="1" width="33.7109375" customWidth="1"/>
    <col min="2" max="3" width="45.7109375" customWidth="1"/>
  </cols>
  <sheetData>
    <row r="1" spans="1:4" x14ac:dyDescent="0.25">
      <c r="A1" s="4" t="s">
        <v>171</v>
      </c>
      <c r="D1" s="1" t="str">
        <f>HYPERLINK("#'INDEX'!A1", "Back to INDEX")</f>
        <v>Back to INDEX</v>
      </c>
    </row>
    <row r="2" spans="1:4" x14ac:dyDescent="0.25">
      <c r="A2" s="3" t="s">
        <v>178</v>
      </c>
      <c r="B2" s="3" t="s">
        <v>325</v>
      </c>
      <c r="C2" s="3" t="s">
        <v>5793</v>
      </c>
    </row>
    <row r="3" spans="1:4" x14ac:dyDescent="0.25">
      <c r="A3" t="s">
        <v>236</v>
      </c>
      <c r="B3" s="139" t="s">
        <v>6191</v>
      </c>
      <c r="C3" s="139" t="s">
        <v>6192</v>
      </c>
    </row>
    <row r="4" spans="1:4" x14ac:dyDescent="0.25">
      <c r="A4" t="s">
        <v>237</v>
      </c>
      <c r="B4" s="139" t="s">
        <v>6193</v>
      </c>
      <c r="C4" s="139" t="s">
        <v>6194</v>
      </c>
    </row>
    <row r="5" spans="1:4" x14ac:dyDescent="0.25">
      <c r="A5" t="s">
        <v>238</v>
      </c>
      <c r="B5" s="139" t="s">
        <v>6195</v>
      </c>
      <c r="C5" s="139" t="s">
        <v>6196</v>
      </c>
    </row>
    <row r="6" spans="1:4" x14ac:dyDescent="0.25">
      <c r="A6" t="s">
        <v>239</v>
      </c>
      <c r="B6" s="139" t="s">
        <v>6197</v>
      </c>
      <c r="C6" s="139" t="s">
        <v>6198</v>
      </c>
    </row>
    <row r="7" spans="1:4" x14ac:dyDescent="0.25">
      <c r="A7" t="s">
        <v>244</v>
      </c>
      <c r="B7" s="139" t="s">
        <v>6199</v>
      </c>
      <c r="C7" s="139" t="s">
        <v>6200</v>
      </c>
    </row>
    <row r="8" spans="1:4" x14ac:dyDescent="0.25">
      <c r="A8" t="s">
        <v>245</v>
      </c>
      <c r="B8" s="139" t="s">
        <v>1882</v>
      </c>
      <c r="C8" s="139" t="s">
        <v>6201</v>
      </c>
    </row>
    <row r="9" spans="1:4" x14ac:dyDescent="0.25">
      <c r="A9" t="s">
        <v>246</v>
      </c>
      <c r="B9" s="139" t="s">
        <v>6202</v>
      </c>
      <c r="C9" s="139" t="s">
        <v>2418</v>
      </c>
    </row>
    <row r="10" spans="1:4" x14ac:dyDescent="0.25">
      <c r="A10" t="s">
        <v>247</v>
      </c>
      <c r="B10" s="139" t="s">
        <v>6203</v>
      </c>
      <c r="C10" s="139" t="s">
        <v>6204</v>
      </c>
    </row>
    <row r="11" spans="1:4" x14ac:dyDescent="0.25">
      <c r="A11" t="s">
        <v>248</v>
      </c>
      <c r="B11" s="139" t="s">
        <v>1431</v>
      </c>
      <c r="C11" s="139" t="s">
        <v>6205</v>
      </c>
    </row>
    <row r="12" spans="1:4" x14ac:dyDescent="0.25">
      <c r="A12" t="s">
        <v>249</v>
      </c>
      <c r="B12" s="139" t="s">
        <v>6206</v>
      </c>
      <c r="C12" s="139" t="s">
        <v>6201</v>
      </c>
    </row>
    <row r="13" spans="1:4" x14ac:dyDescent="0.25">
      <c r="A13" t="s">
        <v>250</v>
      </c>
      <c r="B13" s="139" t="s">
        <v>6207</v>
      </c>
      <c r="C13" s="139" t="s">
        <v>6208</v>
      </c>
    </row>
    <row r="14" spans="1:4" x14ac:dyDescent="0.25">
      <c r="A14" t="s">
        <v>251</v>
      </c>
      <c r="B14" s="139" t="s">
        <v>6209</v>
      </c>
      <c r="C14" s="139" t="s">
        <v>6210</v>
      </c>
    </row>
    <row r="15" spans="1:4" x14ac:dyDescent="0.25">
      <c r="A15" t="s">
        <v>252</v>
      </c>
      <c r="B15" s="139" t="s">
        <v>6211</v>
      </c>
      <c r="C15" s="139" t="s">
        <v>6212</v>
      </c>
    </row>
    <row r="16" spans="1:4" x14ac:dyDescent="0.25">
      <c r="A16" t="s">
        <v>253</v>
      </c>
      <c r="B16" s="139" t="s">
        <v>6213</v>
      </c>
      <c r="C16" s="139" t="s">
        <v>6214</v>
      </c>
    </row>
    <row r="17" spans="1:3" x14ac:dyDescent="0.25">
      <c r="A17" t="s">
        <v>254</v>
      </c>
      <c r="B17" s="139" t="s">
        <v>918</v>
      </c>
      <c r="C17" s="139" t="s">
        <v>6215</v>
      </c>
    </row>
    <row r="18" spans="1:3" x14ac:dyDescent="0.25">
      <c r="A18" t="s">
        <v>255</v>
      </c>
      <c r="B18" s="139" t="s">
        <v>6216</v>
      </c>
      <c r="C18" s="139" t="s">
        <v>6217</v>
      </c>
    </row>
    <row r="19" spans="1:3" x14ac:dyDescent="0.25">
      <c r="A19" t="s">
        <v>259</v>
      </c>
      <c r="B19" s="139" t="s">
        <v>6218</v>
      </c>
      <c r="C19" s="139" t="s">
        <v>754</v>
      </c>
    </row>
    <row r="20" spans="1:3" x14ac:dyDescent="0.25">
      <c r="A20" t="s">
        <v>260</v>
      </c>
      <c r="B20" s="139" t="s">
        <v>6219</v>
      </c>
      <c r="C20" s="139" t="s">
        <v>6220</v>
      </c>
    </row>
    <row r="21" spans="1:3" x14ac:dyDescent="0.25">
      <c r="A21" t="s">
        <v>261</v>
      </c>
      <c r="B21" s="139" t="s">
        <v>539</v>
      </c>
      <c r="C21" s="139" t="s">
        <v>6221</v>
      </c>
    </row>
    <row r="22" spans="1:3" x14ac:dyDescent="0.25">
      <c r="A22" t="s">
        <v>262</v>
      </c>
      <c r="B22" s="139" t="s">
        <v>6222</v>
      </c>
      <c r="C22" s="139" t="s">
        <v>4664</v>
      </c>
    </row>
    <row r="23" spans="1:3" x14ac:dyDescent="0.25">
      <c r="A23" t="s">
        <v>263</v>
      </c>
      <c r="B23" s="139" t="s">
        <v>6223</v>
      </c>
      <c r="C23" s="139" t="s">
        <v>6224</v>
      </c>
    </row>
    <row r="24" spans="1:3" x14ac:dyDescent="0.25">
      <c r="A24" s="4" t="s">
        <v>235</v>
      </c>
      <c r="B24" s="4" t="s">
        <v>1882</v>
      </c>
      <c r="C24" s="4" t="s">
        <v>6225</v>
      </c>
    </row>
    <row r="25" spans="1:3" x14ac:dyDescent="0.25">
      <c r="B25" s="139"/>
      <c r="C25" s="139"/>
    </row>
    <row r="26" spans="1:3" x14ac:dyDescent="0.25">
      <c r="A26" t="s">
        <v>224</v>
      </c>
    </row>
    <row r="27" spans="1:3" x14ac:dyDescent="0.25">
      <c r="A27" t="s">
        <v>707</v>
      </c>
    </row>
    <row r="28" spans="1:3" x14ac:dyDescent="0.25">
      <c r="A28" t="s">
        <v>264</v>
      </c>
    </row>
    <row r="29" spans="1:3" x14ac:dyDescent="0.25">
      <c r="A29" t="s">
        <v>265</v>
      </c>
    </row>
    <row r="30" spans="1:3" x14ac:dyDescent="0.25">
      <c r="A30" t="s">
        <v>266</v>
      </c>
    </row>
    <row r="31" spans="1:3" x14ac:dyDescent="0.25">
      <c r="A31" t="s">
        <v>267</v>
      </c>
    </row>
    <row r="32" spans="1:3" x14ac:dyDescent="0.25">
      <c r="A32" t="s">
        <v>268</v>
      </c>
    </row>
    <row r="34" spans="1:1" x14ac:dyDescent="0.25">
      <c r="A34" t="s">
        <v>189</v>
      </c>
    </row>
    <row r="35" spans="1:1" x14ac:dyDescent="0.25">
      <c r="A35" t="s">
        <v>281</v>
      </c>
    </row>
    <row r="36" spans="1:1" x14ac:dyDescent="0.25">
      <c r="A36" t="s">
        <v>269</v>
      </c>
    </row>
    <row r="37" spans="1:1" x14ac:dyDescent="0.25">
      <c r="A37" t="s">
        <v>270</v>
      </c>
    </row>
    <row r="38" spans="1:1" x14ac:dyDescent="0.25">
      <c r="A38" t="s">
        <v>271</v>
      </c>
    </row>
    <row r="39" spans="1:1" x14ac:dyDescent="0.25">
      <c r="A39" t="s">
        <v>272</v>
      </c>
    </row>
    <row r="40" spans="1:1" x14ac:dyDescent="0.25">
      <c r="A40" t="s">
        <v>273</v>
      </c>
    </row>
    <row r="41" spans="1:1" x14ac:dyDescent="0.25">
      <c r="A41" t="s">
        <v>274</v>
      </c>
    </row>
    <row r="42" spans="1:1" x14ac:dyDescent="0.25">
      <c r="A42" t="s">
        <v>275</v>
      </c>
    </row>
    <row r="43" spans="1:1" x14ac:dyDescent="0.25">
      <c r="A43" t="s">
        <v>276</v>
      </c>
    </row>
    <row r="44" spans="1:1" x14ac:dyDescent="0.25">
      <c r="A44" t="s">
        <v>277</v>
      </c>
    </row>
    <row r="45" spans="1:1" x14ac:dyDescent="0.25">
      <c r="A45" t="s">
        <v>278</v>
      </c>
    </row>
    <row r="47" spans="1:1" x14ac:dyDescent="0.25">
      <c r="A47" t="s">
        <v>195</v>
      </c>
    </row>
    <row r="48" spans="1:1" x14ac:dyDescent="0.25">
      <c r="A48" t="s">
        <v>201</v>
      </c>
    </row>
    <row r="49" spans="1:1" x14ac:dyDescent="0.25">
      <c r="A49" t="s">
        <v>5802</v>
      </c>
    </row>
  </sheetData>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D36"/>
  <sheetViews>
    <sheetView workbookViewId="0"/>
  </sheetViews>
  <sheetFormatPr defaultRowHeight="15" x14ac:dyDescent="0.25"/>
  <cols>
    <col min="1" max="1" width="54.7109375" customWidth="1"/>
    <col min="2" max="3" width="45.7109375" customWidth="1"/>
  </cols>
  <sheetData>
    <row r="1" spans="1:4" x14ac:dyDescent="0.25">
      <c r="A1" s="4" t="s">
        <v>172</v>
      </c>
      <c r="D1" s="1" t="str">
        <f>HYPERLINK("#'INDEX'!A1", "Back to INDEX")</f>
        <v>Back to INDEX</v>
      </c>
    </row>
    <row r="2" spans="1:4" x14ac:dyDescent="0.25">
      <c r="A2" s="3" t="s">
        <v>178</v>
      </c>
      <c r="B2" s="3" t="s">
        <v>325</v>
      </c>
      <c r="C2" s="3" t="s">
        <v>5793</v>
      </c>
    </row>
    <row r="3" spans="1:4" x14ac:dyDescent="0.25">
      <c r="A3" t="s">
        <v>296</v>
      </c>
      <c r="B3" s="140" t="s">
        <v>6025</v>
      </c>
      <c r="C3" s="140" t="s">
        <v>6026</v>
      </c>
    </row>
    <row r="4" spans="1:4" x14ac:dyDescent="0.25">
      <c r="A4" t="s">
        <v>297</v>
      </c>
      <c r="B4" s="140" t="s">
        <v>6226</v>
      </c>
      <c r="C4" s="140" t="s">
        <v>6227</v>
      </c>
    </row>
    <row r="5" spans="1:4" x14ac:dyDescent="0.25">
      <c r="A5" t="s">
        <v>298</v>
      </c>
      <c r="B5" s="140" t="s">
        <v>1235</v>
      </c>
      <c r="C5" s="140" t="s">
        <v>6228</v>
      </c>
    </row>
    <row r="6" spans="1:4" x14ac:dyDescent="0.25">
      <c r="A6" t="s">
        <v>299</v>
      </c>
      <c r="B6" s="140" t="s">
        <v>6031</v>
      </c>
      <c r="C6" s="140" t="s">
        <v>6032</v>
      </c>
    </row>
    <row r="7" spans="1:4" x14ac:dyDescent="0.25">
      <c r="A7" t="s">
        <v>300</v>
      </c>
      <c r="B7" s="140" t="s">
        <v>6229</v>
      </c>
      <c r="C7" s="140" t="s">
        <v>6230</v>
      </c>
    </row>
    <row r="8" spans="1:4" x14ac:dyDescent="0.25">
      <c r="A8" t="s">
        <v>301</v>
      </c>
      <c r="B8" s="140" t="s">
        <v>6231</v>
      </c>
      <c r="C8" s="140" t="s">
        <v>6232</v>
      </c>
    </row>
    <row r="9" spans="1:4" x14ac:dyDescent="0.25">
      <c r="A9" t="s">
        <v>302</v>
      </c>
      <c r="B9" s="140" t="s">
        <v>6233</v>
      </c>
      <c r="C9" s="140" t="s">
        <v>6234</v>
      </c>
    </row>
    <row r="10" spans="1:4" x14ac:dyDescent="0.25">
      <c r="A10" t="s">
        <v>303</v>
      </c>
      <c r="B10" s="140" t="s">
        <v>6235</v>
      </c>
      <c r="C10" s="140" t="s">
        <v>6236</v>
      </c>
    </row>
    <row r="11" spans="1:4" x14ac:dyDescent="0.25">
      <c r="A11" t="s">
        <v>304</v>
      </c>
      <c r="B11" s="140" t="s">
        <v>6040</v>
      </c>
      <c r="C11" s="140" t="s">
        <v>6041</v>
      </c>
    </row>
    <row r="12" spans="1:4" x14ac:dyDescent="0.25">
      <c r="A12" t="s">
        <v>305</v>
      </c>
      <c r="B12" s="140" t="s">
        <v>6042</v>
      </c>
      <c r="C12" s="140" t="s">
        <v>6043</v>
      </c>
    </row>
    <row r="13" spans="1:4" x14ac:dyDescent="0.25">
      <c r="A13" t="s">
        <v>306</v>
      </c>
      <c r="B13" s="140" t="s">
        <v>6044</v>
      </c>
      <c r="C13" s="140" t="s">
        <v>6045</v>
      </c>
    </row>
    <row r="14" spans="1:4" x14ac:dyDescent="0.25">
      <c r="A14" t="s">
        <v>307</v>
      </c>
      <c r="B14" s="140" t="s">
        <v>6046</v>
      </c>
      <c r="C14" s="140" t="s">
        <v>6047</v>
      </c>
    </row>
    <row r="15" spans="1:4" x14ac:dyDescent="0.25">
      <c r="A15" t="s">
        <v>308</v>
      </c>
      <c r="B15" s="140" t="s">
        <v>6237</v>
      </c>
      <c r="C15" s="140" t="s">
        <v>6238</v>
      </c>
    </row>
    <row r="16" spans="1:4" x14ac:dyDescent="0.25">
      <c r="A16" t="s">
        <v>309</v>
      </c>
      <c r="B16" s="140" t="s">
        <v>6239</v>
      </c>
      <c r="C16" s="140" t="s">
        <v>6240</v>
      </c>
    </row>
    <row r="17" spans="1:3" x14ac:dyDescent="0.25">
      <c r="A17" t="s">
        <v>310</v>
      </c>
      <c r="B17" s="140" t="s">
        <v>6241</v>
      </c>
      <c r="C17" s="140" t="s">
        <v>6242</v>
      </c>
    </row>
    <row r="18" spans="1:3" x14ac:dyDescent="0.25">
      <c r="A18" t="s">
        <v>311</v>
      </c>
      <c r="B18" s="140" t="s">
        <v>6243</v>
      </c>
      <c r="C18" s="140" t="s">
        <v>6244</v>
      </c>
    </row>
    <row r="19" spans="1:3" x14ac:dyDescent="0.25">
      <c r="A19" t="s">
        <v>312</v>
      </c>
      <c r="B19" s="140" t="s">
        <v>551</v>
      </c>
      <c r="C19" s="140" t="s">
        <v>2187</v>
      </c>
    </row>
    <row r="20" spans="1:3" x14ac:dyDescent="0.25">
      <c r="A20" t="s">
        <v>313</v>
      </c>
      <c r="B20" s="140" t="s">
        <v>6057</v>
      </c>
      <c r="C20" s="140" t="s">
        <v>2009</v>
      </c>
    </row>
    <row r="21" spans="1:3" x14ac:dyDescent="0.25">
      <c r="A21" t="s">
        <v>314</v>
      </c>
      <c r="B21" s="140" t="s">
        <v>6245</v>
      </c>
      <c r="C21" s="140" t="s">
        <v>6246</v>
      </c>
    </row>
    <row r="22" spans="1:3" x14ac:dyDescent="0.25">
      <c r="A22" t="s">
        <v>315</v>
      </c>
      <c r="B22" s="140" t="s">
        <v>6060</v>
      </c>
      <c r="C22" s="140" t="s">
        <v>6061</v>
      </c>
    </row>
    <row r="23" spans="1:3" x14ac:dyDescent="0.25">
      <c r="A23" t="s">
        <v>316</v>
      </c>
      <c r="B23" s="140" t="s">
        <v>1810</v>
      </c>
      <c r="C23" s="140" t="s">
        <v>6062</v>
      </c>
    </row>
    <row r="24" spans="1:3" x14ac:dyDescent="0.25">
      <c r="A24" s="4" t="s">
        <v>235</v>
      </c>
      <c r="B24" s="4" t="s">
        <v>1882</v>
      </c>
      <c r="C24" s="4" t="s">
        <v>6225</v>
      </c>
    </row>
    <row r="25" spans="1:3" x14ac:dyDescent="0.25">
      <c r="B25" s="140"/>
      <c r="C25" s="140"/>
    </row>
    <row r="26" spans="1:3" x14ac:dyDescent="0.25">
      <c r="A26" t="s">
        <v>224</v>
      </c>
    </row>
    <row r="27" spans="1:3" x14ac:dyDescent="0.25">
      <c r="A27" t="s">
        <v>707</v>
      </c>
    </row>
    <row r="28" spans="1:3" x14ac:dyDescent="0.25">
      <c r="A28" t="s">
        <v>317</v>
      </c>
    </row>
    <row r="30" spans="1:3" x14ac:dyDescent="0.25">
      <c r="A30" t="s">
        <v>189</v>
      </c>
    </row>
    <row r="31" spans="1:3" x14ac:dyDescent="0.25">
      <c r="A31" t="s">
        <v>281</v>
      </c>
    </row>
    <row r="32" spans="1:3" x14ac:dyDescent="0.25">
      <c r="A32" t="s">
        <v>318</v>
      </c>
    </row>
    <row r="34" spans="1:1" x14ac:dyDescent="0.25">
      <c r="A34" t="s">
        <v>195</v>
      </c>
    </row>
    <row r="35" spans="1:1" x14ac:dyDescent="0.25">
      <c r="A35" t="s">
        <v>201</v>
      </c>
    </row>
    <row r="36" spans="1:1" x14ac:dyDescent="0.25">
      <c r="A36" t="s">
        <v>5802</v>
      </c>
    </row>
  </sheetData>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D49"/>
  <sheetViews>
    <sheetView workbookViewId="0"/>
  </sheetViews>
  <sheetFormatPr defaultRowHeight="15" x14ac:dyDescent="0.25"/>
  <cols>
    <col min="1" max="1" width="33.7109375" customWidth="1"/>
    <col min="2" max="3" width="45.7109375" customWidth="1"/>
  </cols>
  <sheetData>
    <row r="1" spans="1:4" x14ac:dyDescent="0.25">
      <c r="A1" s="4" t="s">
        <v>173</v>
      </c>
      <c r="D1" s="1" t="str">
        <f>HYPERLINK("#'INDEX'!A1", "Back to INDEX")</f>
        <v>Back to INDEX</v>
      </c>
    </row>
    <row r="2" spans="1:4" x14ac:dyDescent="0.25">
      <c r="A2" s="3" t="s">
        <v>178</v>
      </c>
      <c r="B2" s="3" t="s">
        <v>325</v>
      </c>
      <c r="C2" s="3" t="s">
        <v>5793</v>
      </c>
    </row>
    <row r="3" spans="1:4" x14ac:dyDescent="0.25">
      <c r="A3" t="s">
        <v>236</v>
      </c>
      <c r="B3" s="141" t="s">
        <v>438</v>
      </c>
      <c r="C3" s="141" t="s">
        <v>6247</v>
      </c>
    </row>
    <row r="4" spans="1:4" x14ac:dyDescent="0.25">
      <c r="A4" t="s">
        <v>237</v>
      </c>
      <c r="B4" s="141" t="s">
        <v>1511</v>
      </c>
      <c r="C4" s="141" t="s">
        <v>965</v>
      </c>
    </row>
    <row r="5" spans="1:4" x14ac:dyDescent="0.25">
      <c r="A5" t="s">
        <v>238</v>
      </c>
      <c r="B5" s="141" t="s">
        <v>537</v>
      </c>
      <c r="C5" s="141" t="s">
        <v>469</v>
      </c>
    </row>
    <row r="6" spans="1:4" x14ac:dyDescent="0.25">
      <c r="A6" t="s">
        <v>239</v>
      </c>
      <c r="B6" s="141" t="s">
        <v>6248</v>
      </c>
      <c r="C6" s="141" t="s">
        <v>6249</v>
      </c>
    </row>
    <row r="7" spans="1:4" x14ac:dyDescent="0.25">
      <c r="A7" t="s">
        <v>244</v>
      </c>
      <c r="B7" s="141" t="s">
        <v>6250</v>
      </c>
      <c r="C7" s="141" t="s">
        <v>6250</v>
      </c>
    </row>
    <row r="8" spans="1:4" x14ac:dyDescent="0.25">
      <c r="A8" t="s">
        <v>245</v>
      </c>
      <c r="B8" s="141" t="s">
        <v>4962</v>
      </c>
      <c r="C8" s="141" t="s">
        <v>6251</v>
      </c>
    </row>
    <row r="9" spans="1:4" x14ac:dyDescent="0.25">
      <c r="A9" t="s">
        <v>246</v>
      </c>
      <c r="B9" s="141" t="s">
        <v>938</v>
      </c>
      <c r="C9" s="141" t="s">
        <v>6252</v>
      </c>
    </row>
    <row r="10" spans="1:4" x14ac:dyDescent="0.25">
      <c r="A10" t="s">
        <v>247</v>
      </c>
      <c r="B10" s="141" t="s">
        <v>6253</v>
      </c>
      <c r="C10" s="141" t="s">
        <v>6254</v>
      </c>
    </row>
    <row r="11" spans="1:4" x14ac:dyDescent="0.25">
      <c r="A11" t="s">
        <v>248</v>
      </c>
      <c r="B11" s="141" t="s">
        <v>6255</v>
      </c>
      <c r="C11" s="141" t="s">
        <v>6256</v>
      </c>
    </row>
    <row r="12" spans="1:4" x14ac:dyDescent="0.25">
      <c r="A12" t="s">
        <v>249</v>
      </c>
      <c r="B12" s="141" t="s">
        <v>1510</v>
      </c>
      <c r="C12" s="141" t="s">
        <v>814</v>
      </c>
    </row>
    <row r="13" spans="1:4" x14ac:dyDescent="0.25">
      <c r="A13" t="s">
        <v>250</v>
      </c>
      <c r="B13" s="141" t="s">
        <v>6257</v>
      </c>
      <c r="C13" s="141" t="s">
        <v>6258</v>
      </c>
    </row>
    <row r="14" spans="1:4" x14ac:dyDescent="0.25">
      <c r="A14" t="s">
        <v>251</v>
      </c>
      <c r="B14" s="141" t="s">
        <v>448</v>
      </c>
      <c r="C14" s="141" t="s">
        <v>1130</v>
      </c>
    </row>
    <row r="15" spans="1:4" x14ac:dyDescent="0.25">
      <c r="A15" t="s">
        <v>252</v>
      </c>
      <c r="B15" s="141" t="s">
        <v>896</v>
      </c>
      <c r="C15" s="141" t="s">
        <v>6259</v>
      </c>
    </row>
    <row r="16" spans="1:4" x14ac:dyDescent="0.25">
      <c r="A16" t="s">
        <v>253</v>
      </c>
      <c r="B16" s="141" t="s">
        <v>874</v>
      </c>
      <c r="C16" s="141" t="s">
        <v>738</v>
      </c>
    </row>
    <row r="17" spans="1:3" x14ac:dyDescent="0.25">
      <c r="A17" t="s">
        <v>254</v>
      </c>
      <c r="B17" s="141" t="s">
        <v>6260</v>
      </c>
      <c r="C17" s="141" t="s">
        <v>6261</v>
      </c>
    </row>
    <row r="18" spans="1:3" x14ac:dyDescent="0.25">
      <c r="A18" t="s">
        <v>255</v>
      </c>
      <c r="B18" s="141" t="s">
        <v>6262</v>
      </c>
      <c r="C18" s="141" t="s">
        <v>6263</v>
      </c>
    </row>
    <row r="19" spans="1:3" x14ac:dyDescent="0.25">
      <c r="A19" t="s">
        <v>259</v>
      </c>
      <c r="B19" s="141" t="s">
        <v>6264</v>
      </c>
      <c r="C19" s="141" t="s">
        <v>5086</v>
      </c>
    </row>
    <row r="20" spans="1:3" x14ac:dyDescent="0.25">
      <c r="A20" t="s">
        <v>260</v>
      </c>
      <c r="B20" s="141" t="s">
        <v>6265</v>
      </c>
      <c r="C20" s="141" t="s">
        <v>1728</v>
      </c>
    </row>
    <row r="21" spans="1:3" x14ac:dyDescent="0.25">
      <c r="A21" t="s">
        <v>261</v>
      </c>
      <c r="B21" s="141" t="s">
        <v>6266</v>
      </c>
      <c r="C21" s="141" t="s">
        <v>6267</v>
      </c>
    </row>
    <row r="22" spans="1:3" x14ac:dyDescent="0.25">
      <c r="A22" t="s">
        <v>262</v>
      </c>
      <c r="B22" s="141" t="s">
        <v>6268</v>
      </c>
      <c r="C22" s="141" t="s">
        <v>6269</v>
      </c>
    </row>
    <row r="23" spans="1:3" x14ac:dyDescent="0.25">
      <c r="A23" t="s">
        <v>263</v>
      </c>
      <c r="B23" s="141" t="s">
        <v>6270</v>
      </c>
      <c r="C23" s="141" t="s">
        <v>6271</v>
      </c>
    </row>
    <row r="24" spans="1:3" x14ac:dyDescent="0.25">
      <c r="A24" s="4" t="s">
        <v>235</v>
      </c>
      <c r="B24" s="4" t="s">
        <v>4962</v>
      </c>
      <c r="C24" s="4" t="s">
        <v>6272</v>
      </c>
    </row>
    <row r="25" spans="1:3" x14ac:dyDescent="0.25">
      <c r="B25" s="141"/>
      <c r="C25" s="141"/>
    </row>
    <row r="26" spans="1:3" x14ac:dyDescent="0.25">
      <c r="A26" t="s">
        <v>224</v>
      </c>
    </row>
    <row r="27" spans="1:3" x14ac:dyDescent="0.25">
      <c r="A27" t="s">
        <v>707</v>
      </c>
    </row>
    <row r="28" spans="1:3" x14ac:dyDescent="0.25">
      <c r="A28" t="s">
        <v>264</v>
      </c>
    </row>
    <row r="29" spans="1:3" x14ac:dyDescent="0.25">
      <c r="A29" t="s">
        <v>265</v>
      </c>
    </row>
    <row r="30" spans="1:3" x14ac:dyDescent="0.25">
      <c r="A30" t="s">
        <v>266</v>
      </c>
    </row>
    <row r="31" spans="1:3" x14ac:dyDescent="0.25">
      <c r="A31" t="s">
        <v>267</v>
      </c>
    </row>
    <row r="32" spans="1:3" x14ac:dyDescent="0.25">
      <c r="A32" t="s">
        <v>268</v>
      </c>
    </row>
    <row r="34" spans="1:1" x14ac:dyDescent="0.25">
      <c r="A34" t="s">
        <v>189</v>
      </c>
    </row>
    <row r="35" spans="1:1" x14ac:dyDescent="0.25">
      <c r="A35" t="s">
        <v>283</v>
      </c>
    </row>
    <row r="36" spans="1:1" x14ac:dyDescent="0.25">
      <c r="A36" t="s">
        <v>269</v>
      </c>
    </row>
    <row r="37" spans="1:1" x14ac:dyDescent="0.25">
      <c r="A37" t="s">
        <v>270</v>
      </c>
    </row>
    <row r="38" spans="1:1" x14ac:dyDescent="0.25">
      <c r="A38" t="s">
        <v>271</v>
      </c>
    </row>
    <row r="39" spans="1:1" x14ac:dyDescent="0.25">
      <c r="A39" t="s">
        <v>272</v>
      </c>
    </row>
    <row r="40" spans="1:1" x14ac:dyDescent="0.25">
      <c r="A40" t="s">
        <v>273</v>
      </c>
    </row>
    <row r="41" spans="1:1" x14ac:dyDescent="0.25">
      <c r="A41" t="s">
        <v>274</v>
      </c>
    </row>
    <row r="42" spans="1:1" x14ac:dyDescent="0.25">
      <c r="A42" t="s">
        <v>275</v>
      </c>
    </row>
    <row r="43" spans="1:1" x14ac:dyDescent="0.25">
      <c r="A43" t="s">
        <v>276</v>
      </c>
    </row>
    <row r="44" spans="1:1" x14ac:dyDescent="0.25">
      <c r="A44" t="s">
        <v>277</v>
      </c>
    </row>
    <row r="45" spans="1:1" x14ac:dyDescent="0.25">
      <c r="A45" t="s">
        <v>278</v>
      </c>
    </row>
    <row r="47" spans="1:1" x14ac:dyDescent="0.25">
      <c r="A47" t="s">
        <v>195</v>
      </c>
    </row>
    <row r="48" spans="1:1" x14ac:dyDescent="0.25">
      <c r="A48" t="s">
        <v>201</v>
      </c>
    </row>
    <row r="49" spans="1:1" x14ac:dyDescent="0.25">
      <c r="A49" t="s">
        <v>5802</v>
      </c>
    </row>
  </sheetData>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D36"/>
  <sheetViews>
    <sheetView workbookViewId="0"/>
  </sheetViews>
  <sheetFormatPr defaultRowHeight="15" x14ac:dyDescent="0.25"/>
  <cols>
    <col min="1" max="1" width="54.7109375" customWidth="1"/>
    <col min="2" max="3" width="45.7109375" customWidth="1"/>
  </cols>
  <sheetData>
    <row r="1" spans="1:4" x14ac:dyDescent="0.25">
      <c r="A1" s="4" t="s">
        <v>174</v>
      </c>
      <c r="D1" s="1" t="str">
        <f>HYPERLINK("#'INDEX'!A1", "Back to INDEX")</f>
        <v>Back to INDEX</v>
      </c>
    </row>
    <row r="2" spans="1:4" x14ac:dyDescent="0.25">
      <c r="A2" s="3" t="s">
        <v>178</v>
      </c>
      <c r="B2" s="3" t="s">
        <v>325</v>
      </c>
      <c r="C2" s="3" t="s">
        <v>5793</v>
      </c>
    </row>
    <row r="3" spans="1:4" x14ac:dyDescent="0.25">
      <c r="A3" t="s">
        <v>296</v>
      </c>
      <c r="B3" s="142" t="s">
        <v>178</v>
      </c>
      <c r="C3" s="142" t="s">
        <v>178</v>
      </c>
    </row>
    <row r="4" spans="1:4" x14ac:dyDescent="0.25">
      <c r="A4" t="s">
        <v>297</v>
      </c>
      <c r="B4" s="142" t="s">
        <v>6273</v>
      </c>
      <c r="C4" s="142" t="s">
        <v>6274</v>
      </c>
    </row>
    <row r="5" spans="1:4" x14ac:dyDescent="0.25">
      <c r="A5" t="s">
        <v>298</v>
      </c>
      <c r="B5" s="142" t="s">
        <v>6275</v>
      </c>
      <c r="C5" s="142" t="s">
        <v>6276</v>
      </c>
    </row>
    <row r="6" spans="1:4" x14ac:dyDescent="0.25">
      <c r="A6" t="s">
        <v>299</v>
      </c>
      <c r="B6" s="142" t="s">
        <v>178</v>
      </c>
      <c r="C6" s="142" t="s">
        <v>178</v>
      </c>
    </row>
    <row r="7" spans="1:4" x14ac:dyDescent="0.25">
      <c r="A7" t="s">
        <v>300</v>
      </c>
      <c r="B7" s="142" t="s">
        <v>282</v>
      </c>
      <c r="C7" s="142" t="s">
        <v>282</v>
      </c>
    </row>
    <row r="8" spans="1:4" x14ac:dyDescent="0.25">
      <c r="A8" t="s">
        <v>301</v>
      </c>
      <c r="B8" s="142" t="s">
        <v>4890</v>
      </c>
      <c r="C8" s="142" t="s">
        <v>6277</v>
      </c>
    </row>
    <row r="9" spans="1:4" x14ac:dyDescent="0.25">
      <c r="A9" t="s">
        <v>302</v>
      </c>
      <c r="B9" s="142" t="s">
        <v>282</v>
      </c>
      <c r="C9" s="142" t="s">
        <v>282</v>
      </c>
    </row>
    <row r="10" spans="1:4" x14ac:dyDescent="0.25">
      <c r="A10" t="s">
        <v>303</v>
      </c>
      <c r="B10" s="142" t="s">
        <v>6278</v>
      </c>
      <c r="C10" s="142" t="s">
        <v>6279</v>
      </c>
    </row>
    <row r="11" spans="1:4" x14ac:dyDescent="0.25">
      <c r="A11" t="s">
        <v>304</v>
      </c>
      <c r="B11" s="142" t="s">
        <v>178</v>
      </c>
      <c r="C11" s="142" t="s">
        <v>178</v>
      </c>
    </row>
    <row r="12" spans="1:4" x14ac:dyDescent="0.25">
      <c r="A12" t="s">
        <v>305</v>
      </c>
      <c r="B12" s="142" t="s">
        <v>178</v>
      </c>
      <c r="C12" s="142" t="s">
        <v>178</v>
      </c>
    </row>
    <row r="13" spans="1:4" x14ac:dyDescent="0.25">
      <c r="A13" t="s">
        <v>306</v>
      </c>
      <c r="B13" s="142" t="s">
        <v>178</v>
      </c>
      <c r="C13" s="142" t="s">
        <v>178</v>
      </c>
    </row>
    <row r="14" spans="1:4" x14ac:dyDescent="0.25">
      <c r="A14" t="s">
        <v>307</v>
      </c>
      <c r="B14" s="142" t="s">
        <v>178</v>
      </c>
      <c r="C14" s="142" t="s">
        <v>178</v>
      </c>
    </row>
    <row r="15" spans="1:4" x14ac:dyDescent="0.25">
      <c r="A15" t="s">
        <v>308</v>
      </c>
      <c r="B15" s="142" t="s">
        <v>6280</v>
      </c>
      <c r="C15" s="142" t="s">
        <v>6281</v>
      </c>
    </row>
    <row r="16" spans="1:4" x14ac:dyDescent="0.25">
      <c r="A16" t="s">
        <v>309</v>
      </c>
      <c r="B16" s="142" t="s">
        <v>6282</v>
      </c>
      <c r="C16" s="142" t="s">
        <v>6283</v>
      </c>
    </row>
    <row r="17" spans="1:3" x14ac:dyDescent="0.25">
      <c r="A17" t="s">
        <v>310</v>
      </c>
      <c r="B17" s="142" t="s">
        <v>6284</v>
      </c>
      <c r="C17" s="142" t="s">
        <v>6285</v>
      </c>
    </row>
    <row r="18" spans="1:3" x14ac:dyDescent="0.25">
      <c r="A18" t="s">
        <v>311</v>
      </c>
      <c r="B18" s="142" t="s">
        <v>6286</v>
      </c>
      <c r="C18" s="142" t="s">
        <v>6287</v>
      </c>
    </row>
    <row r="19" spans="1:3" x14ac:dyDescent="0.25">
      <c r="A19" t="s">
        <v>312</v>
      </c>
      <c r="B19" s="142" t="s">
        <v>6288</v>
      </c>
      <c r="C19" s="142" t="s">
        <v>6289</v>
      </c>
    </row>
    <row r="20" spans="1:3" x14ac:dyDescent="0.25">
      <c r="A20" t="s">
        <v>313</v>
      </c>
      <c r="B20" s="142" t="s">
        <v>178</v>
      </c>
      <c r="C20" s="142" t="s">
        <v>178</v>
      </c>
    </row>
    <row r="21" spans="1:3" x14ac:dyDescent="0.25">
      <c r="A21" t="s">
        <v>314</v>
      </c>
      <c r="B21" s="142" t="s">
        <v>6290</v>
      </c>
      <c r="C21" s="142" t="s">
        <v>6291</v>
      </c>
    </row>
    <row r="22" spans="1:3" x14ac:dyDescent="0.25">
      <c r="A22" t="s">
        <v>315</v>
      </c>
      <c r="B22" s="142" t="s">
        <v>178</v>
      </c>
      <c r="C22" s="142" t="s">
        <v>178</v>
      </c>
    </row>
    <row r="23" spans="1:3" x14ac:dyDescent="0.25">
      <c r="A23" t="s">
        <v>316</v>
      </c>
      <c r="B23" s="142" t="s">
        <v>178</v>
      </c>
      <c r="C23" s="142" t="s">
        <v>178</v>
      </c>
    </row>
    <row r="24" spans="1:3" x14ac:dyDescent="0.25">
      <c r="A24" s="4" t="s">
        <v>235</v>
      </c>
      <c r="B24" s="4" t="s">
        <v>4962</v>
      </c>
      <c r="C24" s="4" t="s">
        <v>6272</v>
      </c>
    </row>
    <row r="25" spans="1:3" x14ac:dyDescent="0.25">
      <c r="B25" s="142"/>
      <c r="C25" s="142"/>
    </row>
    <row r="26" spans="1:3" x14ac:dyDescent="0.25">
      <c r="A26" t="s">
        <v>224</v>
      </c>
    </row>
    <row r="27" spans="1:3" x14ac:dyDescent="0.25">
      <c r="A27" t="s">
        <v>707</v>
      </c>
    </row>
    <row r="28" spans="1:3" x14ac:dyDescent="0.25">
      <c r="A28" t="s">
        <v>317</v>
      </c>
    </row>
    <row r="30" spans="1:3" x14ac:dyDescent="0.25">
      <c r="A30" t="s">
        <v>189</v>
      </c>
    </row>
    <row r="31" spans="1:3" x14ac:dyDescent="0.25">
      <c r="A31" t="s">
        <v>283</v>
      </c>
    </row>
    <row r="32" spans="1:3" x14ac:dyDescent="0.25">
      <c r="A32" t="s">
        <v>318</v>
      </c>
    </row>
    <row r="34" spans="1:1" x14ac:dyDescent="0.25">
      <c r="A34" t="s">
        <v>195</v>
      </c>
    </row>
    <row r="35" spans="1:1" x14ac:dyDescent="0.25">
      <c r="A35" t="s">
        <v>201</v>
      </c>
    </row>
    <row r="36" spans="1:1" x14ac:dyDescent="0.25">
      <c r="A36" t="s">
        <v>5802</v>
      </c>
    </row>
  </sheetData>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59"/>
  <sheetViews>
    <sheetView workbookViewId="0"/>
  </sheetViews>
  <sheetFormatPr defaultRowHeight="15" x14ac:dyDescent="0.25"/>
  <cols>
    <col min="1" max="1" width="54.7109375" customWidth="1"/>
    <col min="2" max="7" width="30.7109375" customWidth="1"/>
  </cols>
  <sheetData>
    <row r="1" spans="1:8" x14ac:dyDescent="0.25">
      <c r="A1" s="4" t="s">
        <v>18</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236</v>
      </c>
      <c r="B3" s="17">
        <v>82</v>
      </c>
      <c r="C3" s="17">
        <v>51</v>
      </c>
      <c r="D3" s="17">
        <v>86</v>
      </c>
      <c r="E3" s="17">
        <v>84</v>
      </c>
      <c r="F3" s="17">
        <v>79</v>
      </c>
      <c r="G3" s="17">
        <v>80</v>
      </c>
    </row>
    <row r="4" spans="1:8" x14ac:dyDescent="0.25">
      <c r="A4" t="s">
        <v>237</v>
      </c>
      <c r="B4" s="17">
        <v>82</v>
      </c>
      <c r="C4" s="17">
        <v>50</v>
      </c>
      <c r="D4" s="17">
        <v>82</v>
      </c>
      <c r="E4" s="17">
        <v>80</v>
      </c>
      <c r="F4" s="17">
        <v>74</v>
      </c>
      <c r="G4" s="17">
        <v>78</v>
      </c>
    </row>
    <row r="5" spans="1:8" x14ac:dyDescent="0.25">
      <c r="A5" t="s">
        <v>238</v>
      </c>
      <c r="B5" s="17">
        <v>80</v>
      </c>
      <c r="C5" s="17">
        <v>51</v>
      </c>
      <c r="D5" s="17">
        <v>82</v>
      </c>
      <c r="E5" s="17">
        <v>80</v>
      </c>
      <c r="F5" s="17">
        <v>74</v>
      </c>
      <c r="G5" s="17">
        <v>78</v>
      </c>
    </row>
    <row r="6" spans="1:8" x14ac:dyDescent="0.25">
      <c r="A6" t="s">
        <v>239</v>
      </c>
      <c r="B6" s="17">
        <v>84</v>
      </c>
      <c r="C6" s="17">
        <v>51</v>
      </c>
      <c r="D6" s="17">
        <v>85</v>
      </c>
      <c r="E6" s="17">
        <v>83</v>
      </c>
      <c r="F6" s="17">
        <v>77</v>
      </c>
      <c r="G6" s="17">
        <v>80</v>
      </c>
    </row>
    <row r="7" spans="1:8" x14ac:dyDescent="0.25">
      <c r="A7" t="s">
        <v>240</v>
      </c>
      <c r="B7" s="17">
        <v>84</v>
      </c>
      <c r="C7" s="17">
        <v>66</v>
      </c>
      <c r="D7" s="17">
        <v>83</v>
      </c>
      <c r="E7" s="17">
        <v>81</v>
      </c>
      <c r="F7" s="17">
        <v>75</v>
      </c>
      <c r="G7" s="17">
        <v>78</v>
      </c>
    </row>
    <row r="8" spans="1:8" x14ac:dyDescent="0.25">
      <c r="A8" t="s">
        <v>241</v>
      </c>
      <c r="B8" s="17">
        <v>84</v>
      </c>
      <c r="C8" s="17">
        <v>60</v>
      </c>
      <c r="D8" s="17">
        <v>83</v>
      </c>
      <c r="E8" s="17">
        <v>81</v>
      </c>
      <c r="F8" s="17">
        <v>74</v>
      </c>
      <c r="G8" s="17">
        <v>77</v>
      </c>
    </row>
    <row r="9" spans="1:8" x14ac:dyDescent="0.25">
      <c r="A9" t="s">
        <v>242</v>
      </c>
      <c r="B9" s="17">
        <v>79</v>
      </c>
      <c r="C9" s="17">
        <v>40</v>
      </c>
      <c r="D9" s="17">
        <v>83</v>
      </c>
      <c r="E9" s="17">
        <v>81</v>
      </c>
      <c r="F9" s="17">
        <v>75</v>
      </c>
      <c r="G9" s="17">
        <v>80</v>
      </c>
    </row>
    <row r="10" spans="1:8" x14ac:dyDescent="0.25">
      <c r="A10" t="s">
        <v>243</v>
      </c>
      <c r="B10" s="17">
        <v>80</v>
      </c>
      <c r="C10" s="17">
        <v>32</v>
      </c>
      <c r="D10" s="17">
        <v>85</v>
      </c>
      <c r="E10" s="17">
        <v>84</v>
      </c>
      <c r="F10" s="17">
        <v>84</v>
      </c>
      <c r="G10" s="17">
        <v>82</v>
      </c>
    </row>
    <row r="11" spans="1:8" x14ac:dyDescent="0.25">
      <c r="A11" t="s">
        <v>244</v>
      </c>
      <c r="B11" s="17">
        <v>83</v>
      </c>
      <c r="C11" s="17">
        <v>29</v>
      </c>
      <c r="D11" s="17">
        <v>89</v>
      </c>
      <c r="E11" s="17">
        <v>78</v>
      </c>
      <c r="F11" s="17" t="s">
        <v>282</v>
      </c>
      <c r="G11" s="17">
        <v>86</v>
      </c>
    </row>
    <row r="12" spans="1:8" x14ac:dyDescent="0.25">
      <c r="A12" t="s">
        <v>245</v>
      </c>
      <c r="B12" s="17">
        <v>82</v>
      </c>
      <c r="C12" s="17">
        <v>50</v>
      </c>
      <c r="D12" s="17">
        <v>83</v>
      </c>
      <c r="E12" s="17">
        <v>82</v>
      </c>
      <c r="F12" s="17">
        <v>76</v>
      </c>
      <c r="G12" s="17">
        <v>79</v>
      </c>
    </row>
    <row r="13" spans="1:8" x14ac:dyDescent="0.25">
      <c r="A13" t="s">
        <v>246</v>
      </c>
      <c r="B13" s="17">
        <v>81</v>
      </c>
      <c r="C13" s="17">
        <v>45</v>
      </c>
      <c r="D13" s="17">
        <v>84</v>
      </c>
      <c r="E13" s="17">
        <v>82</v>
      </c>
      <c r="F13" s="17">
        <v>78</v>
      </c>
      <c r="G13" s="17">
        <v>80</v>
      </c>
    </row>
    <row r="14" spans="1:8" x14ac:dyDescent="0.25">
      <c r="A14" t="s">
        <v>247</v>
      </c>
      <c r="B14" s="17">
        <v>84</v>
      </c>
      <c r="C14" s="17">
        <v>64</v>
      </c>
      <c r="D14" s="17">
        <v>83</v>
      </c>
      <c r="E14" s="17">
        <v>81</v>
      </c>
      <c r="F14" s="17">
        <v>71</v>
      </c>
      <c r="G14" s="17">
        <v>76</v>
      </c>
    </row>
    <row r="15" spans="1:8" x14ac:dyDescent="0.25">
      <c r="A15" t="s">
        <v>248</v>
      </c>
      <c r="B15" s="17">
        <v>72</v>
      </c>
      <c r="C15" s="17">
        <v>45</v>
      </c>
      <c r="D15" s="17">
        <v>78</v>
      </c>
      <c r="E15" s="17">
        <v>73</v>
      </c>
      <c r="F15" s="17">
        <v>72</v>
      </c>
      <c r="G15" s="17">
        <v>74</v>
      </c>
    </row>
    <row r="16" spans="1:8" x14ac:dyDescent="0.25">
      <c r="A16" t="s">
        <v>249</v>
      </c>
      <c r="B16" s="17">
        <v>82</v>
      </c>
      <c r="C16" s="17">
        <v>50</v>
      </c>
      <c r="D16" s="17">
        <v>84</v>
      </c>
      <c r="E16" s="17">
        <v>82</v>
      </c>
      <c r="F16" s="17">
        <v>76</v>
      </c>
      <c r="G16" s="17">
        <v>79</v>
      </c>
    </row>
    <row r="17" spans="1:7" x14ac:dyDescent="0.25">
      <c r="A17" t="s">
        <v>250</v>
      </c>
      <c r="B17" s="17">
        <v>85</v>
      </c>
      <c r="C17" s="17">
        <v>62</v>
      </c>
      <c r="D17" s="17">
        <v>84</v>
      </c>
      <c r="E17" s="17">
        <v>81</v>
      </c>
      <c r="F17" s="17">
        <v>75</v>
      </c>
      <c r="G17" s="17">
        <v>79</v>
      </c>
    </row>
    <row r="18" spans="1:7" x14ac:dyDescent="0.25">
      <c r="A18" t="s">
        <v>251</v>
      </c>
      <c r="B18" s="17">
        <v>75</v>
      </c>
      <c r="C18" s="17">
        <v>22</v>
      </c>
      <c r="D18" s="17">
        <v>81</v>
      </c>
      <c r="E18" s="17">
        <v>83</v>
      </c>
      <c r="F18" s="17">
        <v>78</v>
      </c>
      <c r="G18" s="17">
        <v>81</v>
      </c>
    </row>
    <row r="19" spans="1:7" x14ac:dyDescent="0.25">
      <c r="A19" t="s">
        <v>252</v>
      </c>
      <c r="B19" s="17">
        <v>79</v>
      </c>
      <c r="C19" s="17">
        <v>32</v>
      </c>
      <c r="D19" s="17">
        <v>83</v>
      </c>
      <c r="E19" s="17">
        <v>83</v>
      </c>
      <c r="F19" s="17">
        <v>82</v>
      </c>
      <c r="G19" s="17">
        <v>80</v>
      </c>
    </row>
    <row r="20" spans="1:7" x14ac:dyDescent="0.25">
      <c r="A20" t="s">
        <v>253</v>
      </c>
      <c r="B20" s="17">
        <v>84</v>
      </c>
      <c r="C20" s="17">
        <v>64</v>
      </c>
      <c r="D20" s="17">
        <v>84</v>
      </c>
      <c r="E20" s="17">
        <v>81</v>
      </c>
      <c r="F20" s="17">
        <v>74</v>
      </c>
      <c r="G20" s="17">
        <v>78</v>
      </c>
    </row>
    <row r="21" spans="1:7" x14ac:dyDescent="0.25">
      <c r="A21" t="s">
        <v>254</v>
      </c>
      <c r="B21" s="17">
        <v>84</v>
      </c>
      <c r="C21" s="17">
        <v>52</v>
      </c>
      <c r="D21" s="17">
        <v>86</v>
      </c>
      <c r="E21" s="17">
        <v>85</v>
      </c>
      <c r="F21" s="17">
        <v>81</v>
      </c>
      <c r="G21" s="17">
        <v>84</v>
      </c>
    </row>
    <row r="22" spans="1:7" x14ac:dyDescent="0.25">
      <c r="A22" t="s">
        <v>255</v>
      </c>
      <c r="B22" s="17">
        <v>83</v>
      </c>
      <c r="C22" s="17">
        <v>51</v>
      </c>
      <c r="D22" s="17">
        <v>87</v>
      </c>
      <c r="E22" s="17">
        <v>85</v>
      </c>
      <c r="F22" s="17">
        <v>80</v>
      </c>
      <c r="G22" s="17">
        <v>80</v>
      </c>
    </row>
    <row r="23" spans="1:7" x14ac:dyDescent="0.25">
      <c r="A23" t="s">
        <v>256</v>
      </c>
      <c r="B23" s="17">
        <v>82</v>
      </c>
      <c r="C23" s="17">
        <v>48</v>
      </c>
      <c r="D23" s="17">
        <v>84</v>
      </c>
      <c r="E23" s="17">
        <v>82</v>
      </c>
      <c r="F23" s="17">
        <v>81</v>
      </c>
      <c r="G23" s="17">
        <v>80</v>
      </c>
    </row>
    <row r="24" spans="1:7" x14ac:dyDescent="0.25">
      <c r="A24" t="s">
        <v>257</v>
      </c>
      <c r="B24" s="17">
        <v>82</v>
      </c>
      <c r="C24" s="17">
        <v>50</v>
      </c>
      <c r="D24" s="17">
        <v>86</v>
      </c>
      <c r="E24" s="17">
        <v>84</v>
      </c>
      <c r="F24" s="17">
        <v>78</v>
      </c>
      <c r="G24" s="17">
        <v>80</v>
      </c>
    </row>
    <row r="25" spans="1:7" x14ac:dyDescent="0.25">
      <c r="A25" t="s">
        <v>258</v>
      </c>
      <c r="B25" s="17">
        <v>82</v>
      </c>
      <c r="C25" s="17">
        <v>54</v>
      </c>
      <c r="D25" s="17">
        <v>86</v>
      </c>
      <c r="E25" s="17">
        <v>84</v>
      </c>
      <c r="F25" s="17">
        <v>82</v>
      </c>
      <c r="G25" s="17">
        <v>81</v>
      </c>
    </row>
    <row r="26" spans="1:7" x14ac:dyDescent="0.25">
      <c r="A26" t="s">
        <v>259</v>
      </c>
      <c r="B26" s="17">
        <v>78</v>
      </c>
      <c r="C26" s="17">
        <v>35</v>
      </c>
      <c r="D26" s="17">
        <v>82</v>
      </c>
      <c r="E26" s="17">
        <v>82</v>
      </c>
      <c r="F26" s="17">
        <v>81</v>
      </c>
      <c r="G26" s="17">
        <v>79</v>
      </c>
    </row>
    <row r="27" spans="1:7" x14ac:dyDescent="0.25">
      <c r="A27" t="s">
        <v>260</v>
      </c>
      <c r="B27" s="17">
        <v>79</v>
      </c>
      <c r="C27" s="17">
        <v>32</v>
      </c>
      <c r="D27" s="17">
        <v>83</v>
      </c>
      <c r="E27" s="17">
        <v>84</v>
      </c>
      <c r="F27" s="17">
        <v>82</v>
      </c>
      <c r="G27" s="17">
        <v>82</v>
      </c>
    </row>
    <row r="28" spans="1:7" x14ac:dyDescent="0.25">
      <c r="A28" t="s">
        <v>261</v>
      </c>
      <c r="B28" s="17">
        <v>81</v>
      </c>
      <c r="C28" s="17">
        <v>32</v>
      </c>
      <c r="D28" s="17">
        <v>86</v>
      </c>
      <c r="E28" s="17">
        <v>83</v>
      </c>
      <c r="F28" s="17">
        <v>84</v>
      </c>
      <c r="G28" s="17">
        <v>82</v>
      </c>
    </row>
    <row r="29" spans="1:7" x14ac:dyDescent="0.25">
      <c r="A29" t="s">
        <v>262</v>
      </c>
      <c r="B29" s="17">
        <v>79</v>
      </c>
      <c r="C29" s="17">
        <v>34</v>
      </c>
      <c r="D29" s="17">
        <v>83</v>
      </c>
      <c r="E29" s="17">
        <v>84</v>
      </c>
      <c r="F29" s="17">
        <v>81</v>
      </c>
      <c r="G29" s="17">
        <v>81</v>
      </c>
    </row>
    <row r="30" spans="1:7" x14ac:dyDescent="0.25">
      <c r="A30" t="s">
        <v>263</v>
      </c>
      <c r="B30" s="17">
        <v>76</v>
      </c>
      <c r="C30" s="17">
        <v>29</v>
      </c>
      <c r="D30" s="17">
        <v>85</v>
      </c>
      <c r="E30" s="17">
        <v>84</v>
      </c>
      <c r="F30" s="17">
        <v>87</v>
      </c>
      <c r="G30" s="17">
        <v>82</v>
      </c>
    </row>
    <row r="31" spans="1:7" x14ac:dyDescent="0.25">
      <c r="A31" s="4" t="s">
        <v>235</v>
      </c>
      <c r="B31" s="4">
        <v>82</v>
      </c>
      <c r="C31" s="4">
        <v>50</v>
      </c>
      <c r="D31" s="4">
        <v>83</v>
      </c>
      <c r="E31" s="4">
        <v>82</v>
      </c>
      <c r="F31" s="4">
        <v>76</v>
      </c>
      <c r="G31" s="4">
        <v>79</v>
      </c>
    </row>
    <row r="32" spans="1:7" x14ac:dyDescent="0.25">
      <c r="B32" s="17"/>
      <c r="C32" s="17"/>
      <c r="D32" s="17"/>
      <c r="E32" s="17"/>
      <c r="F32" s="17"/>
      <c r="G32" s="17"/>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283</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3" spans="1:1" x14ac:dyDescent="0.25">
      <c r="A53" t="s">
        <v>195</v>
      </c>
    </row>
    <row r="54" spans="1:1" x14ac:dyDescent="0.25">
      <c r="A54" t="s">
        <v>196</v>
      </c>
    </row>
    <row r="55" spans="1:1" x14ac:dyDescent="0.25">
      <c r="A55" t="s">
        <v>197</v>
      </c>
    </row>
    <row r="56" spans="1:1" x14ac:dyDescent="0.25">
      <c r="A56" t="s">
        <v>198</v>
      </c>
    </row>
    <row r="57" spans="1:1" x14ac:dyDescent="0.25">
      <c r="A57" t="s">
        <v>199</v>
      </c>
    </row>
    <row r="58" spans="1:1" x14ac:dyDescent="0.25">
      <c r="A58" t="s">
        <v>200</v>
      </c>
    </row>
    <row r="59" spans="1:1" x14ac:dyDescent="0.25">
      <c r="A59" t="s">
        <v>201</v>
      </c>
    </row>
  </sheetData>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F16"/>
  <sheetViews>
    <sheetView workbookViewId="0"/>
  </sheetViews>
  <sheetFormatPr defaultRowHeight="15" x14ac:dyDescent="0.25"/>
  <cols>
    <col min="1" max="1" width="54.7109375" customWidth="1"/>
    <col min="2" max="5" width="22.7109375" customWidth="1"/>
  </cols>
  <sheetData>
    <row r="1" spans="1:6" x14ac:dyDescent="0.25">
      <c r="A1" s="4" t="s">
        <v>176</v>
      </c>
      <c r="F1" s="1" t="str">
        <f>HYPERLINK("#'INDEX'!A1", "Back to INDEX")</f>
        <v>Back to INDEX</v>
      </c>
    </row>
    <row r="2" spans="1:6" x14ac:dyDescent="0.25">
      <c r="A2" s="3" t="s">
        <v>178</v>
      </c>
      <c r="B2" s="3" t="s">
        <v>6292</v>
      </c>
      <c r="C2" s="3" t="s">
        <v>6293</v>
      </c>
      <c r="D2" s="3" t="s">
        <v>6294</v>
      </c>
      <c r="E2" s="3" t="s">
        <v>6295</v>
      </c>
    </row>
    <row r="3" spans="1:6" x14ac:dyDescent="0.25">
      <c r="A3">
        <v>2008</v>
      </c>
      <c r="B3" s="143">
        <v>82</v>
      </c>
      <c r="C3" s="143" t="s">
        <v>282</v>
      </c>
      <c r="D3" s="143">
        <v>86</v>
      </c>
      <c r="E3" s="143" t="s">
        <v>282</v>
      </c>
    </row>
    <row r="4" spans="1:6" x14ac:dyDescent="0.25">
      <c r="A4">
        <v>2009</v>
      </c>
      <c r="B4" s="143">
        <v>82</v>
      </c>
      <c r="C4" s="143" t="s">
        <v>282</v>
      </c>
      <c r="D4" s="143">
        <v>86.5</v>
      </c>
      <c r="E4" s="143" t="s">
        <v>282</v>
      </c>
    </row>
    <row r="5" spans="1:6" x14ac:dyDescent="0.25">
      <c r="A5">
        <v>2010</v>
      </c>
      <c r="B5" s="143">
        <v>82</v>
      </c>
      <c r="C5" s="143" t="s">
        <v>282</v>
      </c>
      <c r="D5" s="143">
        <v>86.5</v>
      </c>
      <c r="E5" s="143" t="s">
        <v>282</v>
      </c>
    </row>
    <row r="6" spans="1:6" x14ac:dyDescent="0.25">
      <c r="A6">
        <v>2011</v>
      </c>
      <c r="B6" s="143">
        <v>83</v>
      </c>
      <c r="C6" s="143" t="s">
        <v>282</v>
      </c>
      <c r="D6" s="143">
        <v>86.5</v>
      </c>
      <c r="E6" s="143" t="s">
        <v>282</v>
      </c>
    </row>
    <row r="7" spans="1:6" x14ac:dyDescent="0.25">
      <c r="A7">
        <v>2012</v>
      </c>
      <c r="B7" s="143">
        <v>85</v>
      </c>
      <c r="C7" s="143">
        <v>80</v>
      </c>
      <c r="D7" s="143">
        <v>87</v>
      </c>
      <c r="E7" s="143" t="s">
        <v>282</v>
      </c>
    </row>
    <row r="8" spans="1:6" x14ac:dyDescent="0.25">
      <c r="A8">
        <v>2013</v>
      </c>
      <c r="B8" s="143">
        <v>85</v>
      </c>
      <c r="C8" s="143">
        <v>79.099999999999994</v>
      </c>
      <c r="D8" s="143">
        <v>87.5</v>
      </c>
      <c r="E8" s="143" t="s">
        <v>282</v>
      </c>
    </row>
    <row r="9" spans="1:6" x14ac:dyDescent="0.25">
      <c r="A9">
        <v>2014</v>
      </c>
      <c r="B9" s="143">
        <v>86</v>
      </c>
      <c r="C9" s="143">
        <v>80.5</v>
      </c>
      <c r="D9" s="143">
        <v>86.5</v>
      </c>
      <c r="E9" s="143" t="s">
        <v>282</v>
      </c>
    </row>
    <row r="10" spans="1:6" x14ac:dyDescent="0.25">
      <c r="A10">
        <v>2015</v>
      </c>
      <c r="B10" s="143">
        <v>86</v>
      </c>
      <c r="C10" s="143">
        <v>79.900000000000006</v>
      </c>
      <c r="D10" s="143">
        <v>85.5</v>
      </c>
      <c r="E10" s="143" t="s">
        <v>282</v>
      </c>
    </row>
    <row r="11" spans="1:6" x14ac:dyDescent="0.25">
      <c r="A11">
        <v>2016</v>
      </c>
      <c r="B11" s="143">
        <v>86</v>
      </c>
      <c r="C11" s="143">
        <v>79.900000000000006</v>
      </c>
      <c r="D11" s="143">
        <v>86</v>
      </c>
      <c r="E11" s="143" t="s">
        <v>282</v>
      </c>
    </row>
    <row r="12" spans="1:6" x14ac:dyDescent="0.25">
      <c r="A12">
        <v>2017</v>
      </c>
      <c r="B12" s="143">
        <v>84</v>
      </c>
      <c r="C12" s="143">
        <v>78.5</v>
      </c>
      <c r="D12" s="143">
        <v>84.5</v>
      </c>
      <c r="E12" s="143">
        <v>80.3</v>
      </c>
    </row>
    <row r="13" spans="1:6" x14ac:dyDescent="0.25">
      <c r="A13">
        <v>2018</v>
      </c>
      <c r="B13" s="143">
        <v>83</v>
      </c>
      <c r="C13" s="143">
        <v>79.3</v>
      </c>
      <c r="D13" s="143">
        <v>84.5</v>
      </c>
      <c r="E13" s="143">
        <v>80.2</v>
      </c>
    </row>
    <row r="14" spans="1:6" x14ac:dyDescent="0.25">
      <c r="A14">
        <v>2019</v>
      </c>
      <c r="B14" s="143">
        <v>84</v>
      </c>
      <c r="C14" s="143">
        <v>78.5</v>
      </c>
      <c r="D14" s="143">
        <v>86.4</v>
      </c>
      <c r="E14" s="143" t="s">
        <v>282</v>
      </c>
    </row>
    <row r="15" spans="1:6" x14ac:dyDescent="0.25">
      <c r="A15">
        <v>2020</v>
      </c>
      <c r="B15" s="143">
        <v>83</v>
      </c>
      <c r="C15" s="143">
        <v>68.7</v>
      </c>
      <c r="D15" s="143" t="s">
        <v>282</v>
      </c>
      <c r="E15" s="143" t="s">
        <v>282</v>
      </c>
    </row>
    <row r="16" spans="1:6" x14ac:dyDescent="0.25">
      <c r="B16" s="143"/>
      <c r="C16" s="143"/>
      <c r="D16" s="143"/>
      <c r="E16" s="143"/>
    </row>
  </sheetData>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40"/>
  <sheetViews>
    <sheetView workbookViewId="0"/>
  </sheetViews>
  <sheetFormatPr defaultRowHeight="15" x14ac:dyDescent="0.25"/>
  <cols>
    <col min="1" max="1" width="54.7109375" customWidth="1"/>
    <col min="2" max="13" width="15.7109375" customWidth="1"/>
  </cols>
  <sheetData>
    <row r="1" spans="1:14" x14ac:dyDescent="0.25">
      <c r="A1" s="4" t="s">
        <v>21</v>
      </c>
      <c r="N1" s="1" t="str">
        <f>HYPERLINK("#'INDEX'!A1", "Back to INDEX")</f>
        <v>Back to INDEX</v>
      </c>
    </row>
    <row r="2" spans="1:14" x14ac:dyDescent="0.25">
      <c r="A2" s="3" t="s">
        <v>178</v>
      </c>
      <c r="B2" s="3" t="s">
        <v>284</v>
      </c>
      <c r="C2" s="3" t="s">
        <v>285</v>
      </c>
      <c r="D2" s="3" t="s">
        <v>286</v>
      </c>
      <c r="E2" s="3" t="s">
        <v>287</v>
      </c>
      <c r="F2" s="3" t="s">
        <v>288</v>
      </c>
      <c r="G2" s="3" t="s">
        <v>289</v>
      </c>
      <c r="H2" s="3" t="s">
        <v>290</v>
      </c>
      <c r="I2" s="3" t="s">
        <v>291</v>
      </c>
      <c r="J2" s="3" t="s">
        <v>292</v>
      </c>
      <c r="K2" s="3" t="s">
        <v>293</v>
      </c>
      <c r="L2" s="3" t="s">
        <v>294</v>
      </c>
      <c r="M2" s="3" t="s">
        <v>295</v>
      </c>
    </row>
    <row r="3" spans="1:14" x14ac:dyDescent="0.25">
      <c r="A3" t="s">
        <v>296</v>
      </c>
      <c r="B3" s="18">
        <v>80</v>
      </c>
      <c r="C3" s="18">
        <v>75</v>
      </c>
      <c r="D3" s="18">
        <v>61</v>
      </c>
      <c r="E3" s="18">
        <v>42</v>
      </c>
      <c r="F3" s="18">
        <v>83</v>
      </c>
      <c r="G3" s="18">
        <v>79</v>
      </c>
      <c r="H3" s="18">
        <v>75</v>
      </c>
      <c r="I3" s="18">
        <v>73</v>
      </c>
      <c r="J3" s="18">
        <v>88</v>
      </c>
      <c r="K3" s="18">
        <v>78</v>
      </c>
      <c r="L3" s="18">
        <v>80</v>
      </c>
      <c r="M3" s="18">
        <v>67</v>
      </c>
    </row>
    <row r="4" spans="1:14" x14ac:dyDescent="0.25">
      <c r="A4" t="s">
        <v>297</v>
      </c>
      <c r="B4" s="18">
        <v>74</v>
      </c>
      <c r="C4" s="18">
        <v>72</v>
      </c>
      <c r="D4" s="18">
        <v>58</v>
      </c>
      <c r="E4" s="18">
        <v>46</v>
      </c>
      <c r="F4" s="18">
        <v>74</v>
      </c>
      <c r="G4" s="18">
        <v>71</v>
      </c>
      <c r="H4" s="18">
        <v>73</v>
      </c>
      <c r="I4" s="18">
        <v>70</v>
      </c>
      <c r="J4" s="18">
        <v>81</v>
      </c>
      <c r="K4" s="18">
        <v>70</v>
      </c>
      <c r="L4" s="18">
        <v>72</v>
      </c>
      <c r="M4" s="18">
        <v>62</v>
      </c>
    </row>
    <row r="5" spans="1:14" x14ac:dyDescent="0.25">
      <c r="A5" t="s">
        <v>298</v>
      </c>
      <c r="B5" s="18">
        <v>78</v>
      </c>
      <c r="C5" s="18">
        <v>75</v>
      </c>
      <c r="D5" s="18">
        <v>65</v>
      </c>
      <c r="E5" s="18">
        <v>48</v>
      </c>
      <c r="F5" s="18">
        <v>75</v>
      </c>
      <c r="G5" s="18">
        <v>71</v>
      </c>
      <c r="H5" s="18">
        <v>71</v>
      </c>
      <c r="I5" s="18">
        <v>69</v>
      </c>
      <c r="J5" s="18">
        <v>83</v>
      </c>
      <c r="K5" s="18">
        <v>72</v>
      </c>
      <c r="L5" s="18">
        <v>73</v>
      </c>
      <c r="M5" s="18">
        <v>61</v>
      </c>
    </row>
    <row r="6" spans="1:14" x14ac:dyDescent="0.25">
      <c r="A6" t="s">
        <v>299</v>
      </c>
      <c r="B6" s="18">
        <v>78</v>
      </c>
      <c r="C6" s="18">
        <v>76</v>
      </c>
      <c r="D6" s="18">
        <v>64</v>
      </c>
      <c r="E6" s="18">
        <v>46</v>
      </c>
      <c r="F6" s="18">
        <v>76</v>
      </c>
      <c r="G6" s="18">
        <v>74</v>
      </c>
      <c r="H6" s="18">
        <v>67</v>
      </c>
      <c r="I6" s="18">
        <v>68</v>
      </c>
      <c r="J6" s="18">
        <v>78</v>
      </c>
      <c r="K6" s="18">
        <v>69</v>
      </c>
      <c r="L6" s="18">
        <v>74</v>
      </c>
      <c r="M6" s="18">
        <v>64</v>
      </c>
    </row>
    <row r="7" spans="1:14" x14ac:dyDescent="0.25">
      <c r="A7" t="s">
        <v>300</v>
      </c>
      <c r="B7" s="18">
        <v>83</v>
      </c>
      <c r="C7" s="18">
        <v>77</v>
      </c>
      <c r="D7" s="18">
        <v>64</v>
      </c>
      <c r="E7" s="18">
        <v>41</v>
      </c>
      <c r="F7" s="18">
        <v>86</v>
      </c>
      <c r="G7" s="18">
        <v>83</v>
      </c>
      <c r="H7" s="18">
        <v>76</v>
      </c>
      <c r="I7" s="18">
        <v>77</v>
      </c>
      <c r="J7" s="18">
        <v>89</v>
      </c>
      <c r="K7" s="18">
        <v>81</v>
      </c>
      <c r="L7" s="18">
        <v>84</v>
      </c>
      <c r="M7" s="18">
        <v>74</v>
      </c>
    </row>
    <row r="8" spans="1:14" x14ac:dyDescent="0.25">
      <c r="A8" t="s">
        <v>301</v>
      </c>
      <c r="B8" s="18">
        <v>82</v>
      </c>
      <c r="C8" s="18">
        <v>80</v>
      </c>
      <c r="D8" s="18">
        <v>59</v>
      </c>
      <c r="E8" s="18">
        <v>43</v>
      </c>
      <c r="F8" s="18">
        <v>83</v>
      </c>
      <c r="G8" s="18">
        <v>81</v>
      </c>
      <c r="H8" s="18">
        <v>76</v>
      </c>
      <c r="I8" s="18">
        <v>76</v>
      </c>
      <c r="J8" s="18">
        <v>84</v>
      </c>
      <c r="K8" s="18">
        <v>78</v>
      </c>
      <c r="L8" s="18">
        <v>80</v>
      </c>
      <c r="M8" s="18">
        <v>72</v>
      </c>
    </row>
    <row r="9" spans="1:14" x14ac:dyDescent="0.25">
      <c r="A9" t="s">
        <v>302</v>
      </c>
      <c r="B9" s="18">
        <v>89</v>
      </c>
      <c r="C9" s="18">
        <v>86</v>
      </c>
      <c r="D9" s="18">
        <v>78</v>
      </c>
      <c r="E9" s="18">
        <v>67</v>
      </c>
      <c r="F9" s="18">
        <v>78</v>
      </c>
      <c r="G9" s="18">
        <v>77</v>
      </c>
      <c r="H9" s="18">
        <v>77</v>
      </c>
      <c r="I9" s="18">
        <v>79</v>
      </c>
      <c r="J9" s="18">
        <v>79</v>
      </c>
      <c r="K9" s="18">
        <v>78</v>
      </c>
      <c r="L9" s="18">
        <v>79</v>
      </c>
      <c r="M9" s="18">
        <v>67</v>
      </c>
    </row>
    <row r="10" spans="1:14" x14ac:dyDescent="0.25">
      <c r="A10" t="s">
        <v>303</v>
      </c>
      <c r="B10" s="18">
        <v>85</v>
      </c>
      <c r="C10" s="18">
        <v>81</v>
      </c>
      <c r="D10" s="18">
        <v>60</v>
      </c>
      <c r="E10" s="18">
        <v>45</v>
      </c>
      <c r="F10" s="18">
        <v>78</v>
      </c>
      <c r="G10" s="18">
        <v>74</v>
      </c>
      <c r="H10" s="18">
        <v>75</v>
      </c>
      <c r="I10" s="18">
        <v>74</v>
      </c>
      <c r="J10" s="18">
        <v>85</v>
      </c>
      <c r="K10" s="18">
        <v>77</v>
      </c>
      <c r="L10" s="18">
        <v>76</v>
      </c>
      <c r="M10" s="18">
        <v>65</v>
      </c>
    </row>
    <row r="11" spans="1:14" x14ac:dyDescent="0.25">
      <c r="A11" t="s">
        <v>304</v>
      </c>
      <c r="B11" s="18">
        <v>86</v>
      </c>
      <c r="C11" s="18">
        <v>81</v>
      </c>
      <c r="D11" s="18">
        <v>69</v>
      </c>
      <c r="E11" s="18">
        <v>48</v>
      </c>
      <c r="F11" s="18">
        <v>81</v>
      </c>
      <c r="G11" s="18">
        <v>77</v>
      </c>
      <c r="H11" s="18">
        <v>75</v>
      </c>
      <c r="I11" s="18">
        <v>73</v>
      </c>
      <c r="J11" s="18">
        <v>85</v>
      </c>
      <c r="K11" s="18">
        <v>77</v>
      </c>
      <c r="L11" s="18">
        <v>78</v>
      </c>
      <c r="M11" s="18">
        <v>68</v>
      </c>
    </row>
    <row r="12" spans="1:14" x14ac:dyDescent="0.25">
      <c r="A12" t="s">
        <v>305</v>
      </c>
      <c r="B12" s="18">
        <v>86</v>
      </c>
      <c r="C12" s="18">
        <v>84</v>
      </c>
      <c r="D12" s="18">
        <v>63</v>
      </c>
      <c r="E12" s="18">
        <v>60</v>
      </c>
      <c r="F12" s="18">
        <v>74</v>
      </c>
      <c r="G12" s="18">
        <v>72</v>
      </c>
      <c r="H12" s="18">
        <v>67</v>
      </c>
      <c r="I12" s="18">
        <v>68</v>
      </c>
      <c r="J12" s="18">
        <v>75</v>
      </c>
      <c r="K12" s="18">
        <v>73</v>
      </c>
      <c r="L12" s="18">
        <v>68</v>
      </c>
      <c r="M12" s="18">
        <v>57</v>
      </c>
    </row>
    <row r="13" spans="1:14" x14ac:dyDescent="0.25">
      <c r="A13" t="s">
        <v>306</v>
      </c>
      <c r="B13" s="18">
        <v>82</v>
      </c>
      <c r="C13" s="18">
        <v>80</v>
      </c>
      <c r="D13" s="18">
        <v>70</v>
      </c>
      <c r="E13" s="18">
        <v>54</v>
      </c>
      <c r="F13" s="18">
        <v>83</v>
      </c>
      <c r="G13" s="18">
        <v>78</v>
      </c>
      <c r="H13" s="18">
        <v>74</v>
      </c>
      <c r="I13" s="18">
        <v>76</v>
      </c>
      <c r="J13" s="18">
        <v>88</v>
      </c>
      <c r="K13" s="18">
        <v>79</v>
      </c>
      <c r="L13" s="18">
        <v>80</v>
      </c>
      <c r="M13" s="18">
        <v>64</v>
      </c>
    </row>
    <row r="14" spans="1:14" x14ac:dyDescent="0.25">
      <c r="A14" t="s">
        <v>307</v>
      </c>
      <c r="B14" s="18">
        <v>90</v>
      </c>
      <c r="C14" s="18">
        <v>87</v>
      </c>
      <c r="D14" s="18">
        <v>75</v>
      </c>
      <c r="E14" s="18">
        <v>59</v>
      </c>
      <c r="F14" s="18">
        <v>89</v>
      </c>
      <c r="G14" s="18">
        <v>86</v>
      </c>
      <c r="H14" s="18">
        <v>80</v>
      </c>
      <c r="I14" s="18">
        <v>80</v>
      </c>
      <c r="J14" s="18">
        <v>88</v>
      </c>
      <c r="K14" s="18">
        <v>83</v>
      </c>
      <c r="L14" s="18">
        <v>86</v>
      </c>
      <c r="M14" s="18">
        <v>77</v>
      </c>
    </row>
    <row r="15" spans="1:14" x14ac:dyDescent="0.25">
      <c r="A15" t="s">
        <v>308</v>
      </c>
      <c r="B15" s="18">
        <v>83</v>
      </c>
      <c r="C15" s="18">
        <v>82</v>
      </c>
      <c r="D15" s="18">
        <v>58</v>
      </c>
      <c r="E15" s="18">
        <v>46</v>
      </c>
      <c r="F15" s="18">
        <v>81</v>
      </c>
      <c r="G15" s="18">
        <v>80</v>
      </c>
      <c r="H15" s="18">
        <v>74</v>
      </c>
      <c r="I15" s="18">
        <v>75</v>
      </c>
      <c r="J15" s="18">
        <v>83</v>
      </c>
      <c r="K15" s="18">
        <v>79</v>
      </c>
      <c r="L15" s="18">
        <v>78</v>
      </c>
      <c r="M15" s="18">
        <v>74</v>
      </c>
    </row>
    <row r="16" spans="1:14" x14ac:dyDescent="0.25">
      <c r="A16" t="s">
        <v>309</v>
      </c>
      <c r="B16" s="18">
        <v>78</v>
      </c>
      <c r="C16" s="18">
        <v>75</v>
      </c>
      <c r="D16" s="18">
        <v>59</v>
      </c>
      <c r="E16" s="18">
        <v>44</v>
      </c>
      <c r="F16" s="18">
        <v>77</v>
      </c>
      <c r="G16" s="18">
        <v>74</v>
      </c>
      <c r="H16" s="18">
        <v>73</v>
      </c>
      <c r="I16" s="18">
        <v>72</v>
      </c>
      <c r="J16" s="18">
        <v>82</v>
      </c>
      <c r="K16" s="18">
        <v>75</v>
      </c>
      <c r="L16" s="18">
        <v>77</v>
      </c>
      <c r="M16" s="18">
        <v>67</v>
      </c>
    </row>
    <row r="17" spans="1:13" x14ac:dyDescent="0.25">
      <c r="A17" t="s">
        <v>310</v>
      </c>
      <c r="B17" s="18">
        <v>82</v>
      </c>
      <c r="C17" s="18">
        <v>78</v>
      </c>
      <c r="D17" s="18">
        <v>56</v>
      </c>
      <c r="E17" s="18">
        <v>39</v>
      </c>
      <c r="F17" s="18">
        <v>86</v>
      </c>
      <c r="G17" s="18">
        <v>83</v>
      </c>
      <c r="H17" s="18">
        <v>74</v>
      </c>
      <c r="I17" s="18">
        <v>75</v>
      </c>
      <c r="J17" s="18">
        <v>85</v>
      </c>
      <c r="K17" s="18">
        <v>79</v>
      </c>
      <c r="L17" s="18">
        <v>82</v>
      </c>
      <c r="M17" s="18">
        <v>73</v>
      </c>
    </row>
    <row r="18" spans="1:13" x14ac:dyDescent="0.25">
      <c r="A18" t="s">
        <v>311</v>
      </c>
      <c r="B18" s="18">
        <v>87</v>
      </c>
      <c r="C18" s="18">
        <v>83</v>
      </c>
      <c r="D18" s="18">
        <v>56</v>
      </c>
      <c r="E18" s="18">
        <v>44</v>
      </c>
      <c r="F18" s="18">
        <v>85</v>
      </c>
      <c r="G18" s="18">
        <v>81</v>
      </c>
      <c r="H18" s="18">
        <v>78</v>
      </c>
      <c r="I18" s="18">
        <v>76</v>
      </c>
      <c r="J18" s="18">
        <v>84</v>
      </c>
      <c r="K18" s="18">
        <v>74</v>
      </c>
      <c r="L18" s="18">
        <v>81</v>
      </c>
      <c r="M18" s="18">
        <v>72</v>
      </c>
    </row>
    <row r="19" spans="1:13" x14ac:dyDescent="0.25">
      <c r="A19" t="s">
        <v>312</v>
      </c>
      <c r="B19" s="18">
        <v>82</v>
      </c>
      <c r="C19" s="18">
        <v>80</v>
      </c>
      <c r="D19" s="18">
        <v>50</v>
      </c>
      <c r="E19" s="18">
        <v>34</v>
      </c>
      <c r="F19" s="18">
        <v>85</v>
      </c>
      <c r="G19" s="18">
        <v>84</v>
      </c>
      <c r="H19" s="18">
        <v>77</v>
      </c>
      <c r="I19" s="18">
        <v>78</v>
      </c>
      <c r="J19" s="18">
        <v>86</v>
      </c>
      <c r="K19" s="18">
        <v>80</v>
      </c>
      <c r="L19" s="18">
        <v>82</v>
      </c>
      <c r="M19" s="18">
        <v>75</v>
      </c>
    </row>
    <row r="20" spans="1:13" x14ac:dyDescent="0.25">
      <c r="A20" t="s">
        <v>313</v>
      </c>
      <c r="B20" s="18">
        <v>86</v>
      </c>
      <c r="C20" s="18">
        <v>82</v>
      </c>
      <c r="D20" s="18">
        <v>57</v>
      </c>
      <c r="E20" s="18">
        <v>41</v>
      </c>
      <c r="F20" s="18">
        <v>84</v>
      </c>
      <c r="G20" s="18">
        <v>81</v>
      </c>
      <c r="H20" s="18">
        <v>73</v>
      </c>
      <c r="I20" s="18">
        <v>73</v>
      </c>
      <c r="J20" s="18">
        <v>84</v>
      </c>
      <c r="K20" s="18">
        <v>79</v>
      </c>
      <c r="L20" s="18">
        <v>82</v>
      </c>
      <c r="M20" s="18">
        <v>73</v>
      </c>
    </row>
    <row r="21" spans="1:13" x14ac:dyDescent="0.25">
      <c r="A21" t="s">
        <v>314</v>
      </c>
      <c r="B21" s="18">
        <v>81</v>
      </c>
      <c r="C21" s="18">
        <v>78</v>
      </c>
      <c r="D21" s="18">
        <v>68</v>
      </c>
      <c r="E21" s="18">
        <v>53</v>
      </c>
      <c r="F21" s="18">
        <v>83</v>
      </c>
      <c r="G21" s="18">
        <v>82</v>
      </c>
      <c r="H21" s="18">
        <v>74</v>
      </c>
      <c r="I21" s="18">
        <v>75</v>
      </c>
      <c r="J21" s="18">
        <v>81</v>
      </c>
      <c r="K21" s="18">
        <v>71</v>
      </c>
      <c r="L21" s="18">
        <v>79</v>
      </c>
      <c r="M21" s="18">
        <v>68</v>
      </c>
    </row>
    <row r="22" spans="1:13" x14ac:dyDescent="0.25">
      <c r="A22" t="s">
        <v>315</v>
      </c>
      <c r="B22" s="18">
        <v>82</v>
      </c>
      <c r="C22" s="18">
        <v>80</v>
      </c>
      <c r="D22" s="18">
        <v>67</v>
      </c>
      <c r="E22" s="18">
        <v>49</v>
      </c>
      <c r="F22" s="18">
        <v>84</v>
      </c>
      <c r="G22" s="18">
        <v>81</v>
      </c>
      <c r="H22" s="18">
        <v>76</v>
      </c>
      <c r="I22" s="18">
        <v>76</v>
      </c>
      <c r="J22" s="18">
        <v>85</v>
      </c>
      <c r="K22" s="18">
        <v>75</v>
      </c>
      <c r="L22" s="18">
        <v>81</v>
      </c>
      <c r="M22" s="18">
        <v>71</v>
      </c>
    </row>
    <row r="23" spans="1:13" x14ac:dyDescent="0.25">
      <c r="A23" t="s">
        <v>316</v>
      </c>
      <c r="B23" s="18">
        <v>83</v>
      </c>
      <c r="C23" s="18">
        <v>80</v>
      </c>
      <c r="D23" s="18">
        <v>65</v>
      </c>
      <c r="E23" s="18">
        <v>53</v>
      </c>
      <c r="F23" s="18">
        <v>84</v>
      </c>
      <c r="G23" s="18">
        <v>80</v>
      </c>
      <c r="H23" s="18">
        <v>77</v>
      </c>
      <c r="I23" s="18">
        <v>76</v>
      </c>
      <c r="J23" s="18">
        <v>87</v>
      </c>
      <c r="K23" s="18">
        <v>80</v>
      </c>
      <c r="L23" s="18">
        <v>82</v>
      </c>
      <c r="M23" s="18">
        <v>76</v>
      </c>
    </row>
    <row r="24" spans="1:13" x14ac:dyDescent="0.25">
      <c r="A24" s="4" t="s">
        <v>235</v>
      </c>
      <c r="B24" s="4">
        <v>81</v>
      </c>
      <c r="C24" s="4">
        <v>78</v>
      </c>
      <c r="D24" s="4">
        <v>60</v>
      </c>
      <c r="E24" s="4">
        <v>44</v>
      </c>
      <c r="F24" s="4">
        <v>81</v>
      </c>
      <c r="G24" s="4">
        <v>78</v>
      </c>
      <c r="H24" s="4">
        <v>74</v>
      </c>
      <c r="I24" s="4">
        <v>74</v>
      </c>
      <c r="J24" s="4">
        <v>84</v>
      </c>
      <c r="K24" s="4">
        <v>76</v>
      </c>
      <c r="L24" s="4">
        <v>78</v>
      </c>
      <c r="M24" s="4">
        <v>69</v>
      </c>
    </row>
    <row r="25" spans="1:13" x14ac:dyDescent="0.25">
      <c r="B25" s="18"/>
      <c r="C25" s="18"/>
      <c r="D25" s="18"/>
      <c r="E25" s="18"/>
      <c r="F25" s="18"/>
      <c r="G25" s="18"/>
      <c r="H25" s="18"/>
      <c r="I25" s="18"/>
      <c r="J25" s="18"/>
      <c r="K25" s="18"/>
      <c r="L25" s="18"/>
      <c r="M25" s="18"/>
    </row>
    <row r="26" spans="1:13" x14ac:dyDescent="0.25">
      <c r="A26" t="s">
        <v>224</v>
      </c>
    </row>
    <row r="27" spans="1:13" x14ac:dyDescent="0.25">
      <c r="A27" t="s">
        <v>317</v>
      </c>
    </row>
    <row r="29" spans="1:13" x14ac:dyDescent="0.25">
      <c r="A29" t="s">
        <v>189</v>
      </c>
    </row>
    <row r="30" spans="1:13" x14ac:dyDescent="0.25">
      <c r="A30" t="s">
        <v>230</v>
      </c>
    </row>
    <row r="31" spans="1:13" x14ac:dyDescent="0.25">
      <c r="A31" t="s">
        <v>318</v>
      </c>
    </row>
    <row r="33" spans="1:1" x14ac:dyDescent="0.25">
      <c r="A33" t="s">
        <v>195</v>
      </c>
    </row>
    <row r="34" spans="1:1" x14ac:dyDescent="0.25">
      <c r="A34" t="s">
        <v>196</v>
      </c>
    </row>
    <row r="35" spans="1:1" x14ac:dyDescent="0.25">
      <c r="A35" t="s">
        <v>197</v>
      </c>
    </row>
    <row r="36" spans="1:1" x14ac:dyDescent="0.25">
      <c r="A36" t="s">
        <v>198</v>
      </c>
    </row>
    <row r="37" spans="1:1" x14ac:dyDescent="0.25">
      <c r="A37" t="s">
        <v>199</v>
      </c>
    </row>
    <row r="38" spans="1:1" x14ac:dyDescent="0.25">
      <c r="A38" t="s">
        <v>200</v>
      </c>
    </row>
    <row r="39" spans="1:1" x14ac:dyDescent="0.25">
      <c r="A39" t="s">
        <v>201</v>
      </c>
    </row>
    <row r="40" spans="1:1" x14ac:dyDescent="0.25">
      <c r="A40" t="s">
        <v>319</v>
      </c>
    </row>
  </sheetData>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N40"/>
  <sheetViews>
    <sheetView workbookViewId="0"/>
  </sheetViews>
  <sheetFormatPr defaultRowHeight="15" x14ac:dyDescent="0.25"/>
  <cols>
    <col min="1" max="1" width="54.7109375" customWidth="1"/>
    <col min="2" max="13" width="15.7109375" customWidth="1"/>
  </cols>
  <sheetData>
    <row r="1" spans="1:14" x14ac:dyDescent="0.25">
      <c r="A1" s="4" t="s">
        <v>22</v>
      </c>
      <c r="N1" s="1" t="str">
        <f>HYPERLINK("#'INDEX'!A1", "Back to INDEX")</f>
        <v>Back to INDEX</v>
      </c>
    </row>
    <row r="2" spans="1:14" x14ac:dyDescent="0.25">
      <c r="A2" s="3" t="s">
        <v>178</v>
      </c>
      <c r="B2" s="3" t="s">
        <v>284</v>
      </c>
      <c r="C2" s="3" t="s">
        <v>285</v>
      </c>
      <c r="D2" s="3" t="s">
        <v>286</v>
      </c>
      <c r="E2" s="3" t="s">
        <v>287</v>
      </c>
      <c r="F2" s="3" t="s">
        <v>288</v>
      </c>
      <c r="G2" s="3" t="s">
        <v>289</v>
      </c>
      <c r="H2" s="3" t="s">
        <v>290</v>
      </c>
      <c r="I2" s="3" t="s">
        <v>291</v>
      </c>
      <c r="J2" s="3" t="s">
        <v>292</v>
      </c>
      <c r="K2" s="3" t="s">
        <v>293</v>
      </c>
      <c r="L2" s="3" t="s">
        <v>294</v>
      </c>
      <c r="M2" s="3" t="s">
        <v>295</v>
      </c>
    </row>
    <row r="3" spans="1:14" x14ac:dyDescent="0.25">
      <c r="A3" t="s">
        <v>296</v>
      </c>
      <c r="B3" s="19">
        <v>79</v>
      </c>
      <c r="C3" s="19">
        <v>75</v>
      </c>
      <c r="D3" s="19">
        <v>52</v>
      </c>
      <c r="E3" s="19">
        <v>36</v>
      </c>
      <c r="F3" s="19">
        <v>81</v>
      </c>
      <c r="G3" s="19">
        <v>76</v>
      </c>
      <c r="H3" s="19">
        <v>75</v>
      </c>
      <c r="I3" s="19">
        <v>72</v>
      </c>
      <c r="J3" s="19">
        <v>87</v>
      </c>
      <c r="K3" s="19">
        <v>72</v>
      </c>
      <c r="L3" s="19">
        <v>75</v>
      </c>
      <c r="M3" s="19">
        <v>64</v>
      </c>
    </row>
    <row r="4" spans="1:14" x14ac:dyDescent="0.25">
      <c r="A4" t="s">
        <v>297</v>
      </c>
      <c r="B4" s="19">
        <v>79</v>
      </c>
      <c r="C4" s="19">
        <v>73</v>
      </c>
      <c r="D4" s="19">
        <v>58</v>
      </c>
      <c r="E4" s="19">
        <v>46</v>
      </c>
      <c r="F4" s="19">
        <v>77</v>
      </c>
      <c r="G4" s="19">
        <v>70</v>
      </c>
      <c r="H4" s="19">
        <v>76</v>
      </c>
      <c r="I4" s="19">
        <v>70</v>
      </c>
      <c r="J4" s="19">
        <v>84</v>
      </c>
      <c r="K4" s="19">
        <v>69</v>
      </c>
      <c r="L4" s="19">
        <v>72</v>
      </c>
      <c r="M4" s="19">
        <v>62</v>
      </c>
    </row>
    <row r="5" spans="1:14" x14ac:dyDescent="0.25">
      <c r="A5" t="s">
        <v>298</v>
      </c>
      <c r="B5" s="19">
        <v>80</v>
      </c>
      <c r="C5" s="19">
        <v>76</v>
      </c>
      <c r="D5" s="19">
        <v>59</v>
      </c>
      <c r="E5" s="19">
        <v>45</v>
      </c>
      <c r="F5" s="19">
        <v>78</v>
      </c>
      <c r="G5" s="19">
        <v>72</v>
      </c>
      <c r="H5" s="19">
        <v>75</v>
      </c>
      <c r="I5" s="19">
        <v>72</v>
      </c>
      <c r="J5" s="19">
        <v>88</v>
      </c>
      <c r="K5" s="19">
        <v>70</v>
      </c>
      <c r="L5" s="19">
        <v>74</v>
      </c>
      <c r="M5" s="19">
        <v>62</v>
      </c>
    </row>
    <row r="6" spans="1:14" x14ac:dyDescent="0.25">
      <c r="A6" t="s">
        <v>299</v>
      </c>
      <c r="B6" s="19">
        <v>81</v>
      </c>
      <c r="C6" s="19">
        <v>75</v>
      </c>
      <c r="D6" s="19">
        <v>58</v>
      </c>
      <c r="E6" s="19">
        <v>41</v>
      </c>
      <c r="F6" s="19">
        <v>78</v>
      </c>
      <c r="G6" s="19">
        <v>73</v>
      </c>
      <c r="H6" s="19">
        <v>65</v>
      </c>
      <c r="I6" s="19">
        <v>65</v>
      </c>
      <c r="J6" s="19">
        <v>76</v>
      </c>
      <c r="K6" s="19">
        <v>60</v>
      </c>
      <c r="L6" s="19">
        <v>73</v>
      </c>
      <c r="M6" s="19">
        <v>58</v>
      </c>
    </row>
    <row r="7" spans="1:14" x14ac:dyDescent="0.25">
      <c r="A7" t="s">
        <v>300</v>
      </c>
      <c r="B7" s="19">
        <v>87</v>
      </c>
      <c r="C7" s="19">
        <v>81</v>
      </c>
      <c r="D7" s="19">
        <v>59</v>
      </c>
      <c r="E7" s="19">
        <v>41</v>
      </c>
      <c r="F7" s="19">
        <v>89</v>
      </c>
      <c r="G7" s="19">
        <v>84</v>
      </c>
      <c r="H7" s="19">
        <v>80</v>
      </c>
      <c r="I7" s="19">
        <v>78</v>
      </c>
      <c r="J7" s="19">
        <v>90</v>
      </c>
      <c r="K7" s="19">
        <v>79</v>
      </c>
      <c r="L7" s="19">
        <v>85</v>
      </c>
      <c r="M7" s="19">
        <v>70</v>
      </c>
    </row>
    <row r="8" spans="1:14" x14ac:dyDescent="0.25">
      <c r="A8" t="s">
        <v>301</v>
      </c>
      <c r="B8" s="19">
        <v>83</v>
      </c>
      <c r="C8" s="19">
        <v>83</v>
      </c>
      <c r="D8" s="19">
        <v>50</v>
      </c>
      <c r="E8" s="19">
        <v>42</v>
      </c>
      <c r="F8" s="19">
        <v>84</v>
      </c>
      <c r="G8" s="19">
        <v>85</v>
      </c>
      <c r="H8" s="19">
        <v>76</v>
      </c>
      <c r="I8" s="19">
        <v>78</v>
      </c>
      <c r="J8" s="19">
        <v>83</v>
      </c>
      <c r="K8" s="19">
        <v>77</v>
      </c>
      <c r="L8" s="19">
        <v>79</v>
      </c>
      <c r="M8" s="19">
        <v>75</v>
      </c>
    </row>
    <row r="9" spans="1:14" x14ac:dyDescent="0.25">
      <c r="A9" t="s">
        <v>302</v>
      </c>
      <c r="B9" s="19">
        <v>80</v>
      </c>
      <c r="C9" s="19">
        <v>81</v>
      </c>
      <c r="D9" s="19">
        <v>65</v>
      </c>
      <c r="E9" s="19">
        <v>59</v>
      </c>
      <c r="F9" s="19">
        <v>72</v>
      </c>
      <c r="G9" s="19">
        <v>71</v>
      </c>
      <c r="H9" s="19">
        <v>69</v>
      </c>
      <c r="I9" s="19">
        <v>72</v>
      </c>
      <c r="J9" s="19">
        <v>76</v>
      </c>
      <c r="K9" s="19">
        <v>70</v>
      </c>
      <c r="L9" s="19">
        <v>70</v>
      </c>
      <c r="M9" s="19">
        <v>63</v>
      </c>
    </row>
    <row r="10" spans="1:14" x14ac:dyDescent="0.25">
      <c r="A10" t="s">
        <v>303</v>
      </c>
      <c r="B10" s="19">
        <v>81</v>
      </c>
      <c r="C10" s="19">
        <v>81</v>
      </c>
      <c r="D10" s="19">
        <v>38</v>
      </c>
      <c r="E10" s="19">
        <v>32</v>
      </c>
      <c r="F10" s="19">
        <v>79</v>
      </c>
      <c r="G10" s="19">
        <v>80</v>
      </c>
      <c r="H10" s="19">
        <v>74</v>
      </c>
      <c r="I10" s="19">
        <v>78</v>
      </c>
      <c r="J10" s="19">
        <v>84</v>
      </c>
      <c r="K10" s="19">
        <v>78</v>
      </c>
      <c r="L10" s="19">
        <v>74</v>
      </c>
      <c r="M10" s="19">
        <v>72</v>
      </c>
    </row>
    <row r="11" spans="1:14" x14ac:dyDescent="0.25">
      <c r="A11" t="s">
        <v>304</v>
      </c>
      <c r="B11" s="19">
        <v>85</v>
      </c>
      <c r="C11" s="19">
        <v>85</v>
      </c>
      <c r="D11" s="19">
        <v>59</v>
      </c>
      <c r="E11" s="19">
        <v>53</v>
      </c>
      <c r="F11" s="19">
        <v>82</v>
      </c>
      <c r="G11" s="19">
        <v>85</v>
      </c>
      <c r="H11" s="19">
        <v>73</v>
      </c>
      <c r="I11" s="19">
        <v>83</v>
      </c>
      <c r="J11" s="19">
        <v>83</v>
      </c>
      <c r="K11" s="19">
        <v>77</v>
      </c>
      <c r="L11" s="19">
        <v>73</v>
      </c>
      <c r="M11" s="19">
        <v>72</v>
      </c>
    </row>
    <row r="12" spans="1:14" x14ac:dyDescent="0.25">
      <c r="A12" t="s">
        <v>305</v>
      </c>
      <c r="B12" s="19">
        <v>76</v>
      </c>
      <c r="C12" s="19">
        <v>67</v>
      </c>
      <c r="D12" s="19">
        <v>63</v>
      </c>
      <c r="E12" s="19">
        <v>46</v>
      </c>
      <c r="F12" s="19">
        <v>62</v>
      </c>
      <c r="G12" s="19">
        <v>48</v>
      </c>
      <c r="H12" s="19">
        <v>52</v>
      </c>
      <c r="I12" s="19">
        <v>40</v>
      </c>
      <c r="J12" s="19">
        <v>63</v>
      </c>
      <c r="K12" s="19">
        <v>42</v>
      </c>
      <c r="L12" s="19">
        <v>56</v>
      </c>
      <c r="M12" s="19">
        <v>28</v>
      </c>
    </row>
    <row r="13" spans="1:14" x14ac:dyDescent="0.25">
      <c r="A13" t="s">
        <v>306</v>
      </c>
      <c r="B13" s="19">
        <v>87</v>
      </c>
      <c r="C13" s="19">
        <v>81</v>
      </c>
      <c r="D13" s="19">
        <v>78</v>
      </c>
      <c r="E13" s="19">
        <v>62</v>
      </c>
      <c r="F13" s="19">
        <v>85</v>
      </c>
      <c r="G13" s="19">
        <v>79</v>
      </c>
      <c r="H13" s="19">
        <v>62</v>
      </c>
      <c r="I13" s="19">
        <v>67</v>
      </c>
      <c r="J13" s="19">
        <v>84</v>
      </c>
      <c r="K13" s="19">
        <v>69</v>
      </c>
      <c r="L13" s="19">
        <v>83</v>
      </c>
      <c r="M13" s="19">
        <v>56</v>
      </c>
    </row>
    <row r="14" spans="1:14" x14ac:dyDescent="0.25">
      <c r="A14" t="s">
        <v>307</v>
      </c>
      <c r="B14" s="19">
        <v>88</v>
      </c>
      <c r="C14" s="19">
        <v>86</v>
      </c>
      <c r="D14" s="19">
        <v>71</v>
      </c>
      <c r="E14" s="19">
        <v>59</v>
      </c>
      <c r="F14" s="19">
        <v>82</v>
      </c>
      <c r="G14" s="19">
        <v>80</v>
      </c>
      <c r="H14" s="19">
        <v>73</v>
      </c>
      <c r="I14" s="19">
        <v>76</v>
      </c>
      <c r="J14" s="19">
        <v>77</v>
      </c>
      <c r="K14" s="19">
        <v>75</v>
      </c>
      <c r="L14" s="19">
        <v>76</v>
      </c>
      <c r="M14" s="19">
        <v>68</v>
      </c>
    </row>
    <row r="15" spans="1:14" x14ac:dyDescent="0.25">
      <c r="A15" t="s">
        <v>308</v>
      </c>
      <c r="B15" s="19">
        <v>79</v>
      </c>
      <c r="C15" s="19">
        <v>78</v>
      </c>
      <c r="D15" s="19">
        <v>45</v>
      </c>
      <c r="E15" s="19">
        <v>34</v>
      </c>
      <c r="F15" s="19">
        <v>80</v>
      </c>
      <c r="G15" s="19">
        <v>80</v>
      </c>
      <c r="H15" s="19">
        <v>73</v>
      </c>
      <c r="I15" s="19">
        <v>75</v>
      </c>
      <c r="J15" s="19">
        <v>84</v>
      </c>
      <c r="K15" s="19">
        <v>76</v>
      </c>
      <c r="L15" s="19">
        <v>75</v>
      </c>
      <c r="M15" s="19">
        <v>71</v>
      </c>
    </row>
    <row r="16" spans="1:14" x14ac:dyDescent="0.25">
      <c r="A16" t="s">
        <v>309</v>
      </c>
      <c r="B16" s="19">
        <v>81</v>
      </c>
      <c r="C16" s="19">
        <v>78</v>
      </c>
      <c r="D16" s="19">
        <v>56</v>
      </c>
      <c r="E16" s="19">
        <v>46</v>
      </c>
      <c r="F16" s="19">
        <v>80</v>
      </c>
      <c r="G16" s="19">
        <v>78</v>
      </c>
      <c r="H16" s="19">
        <v>75</v>
      </c>
      <c r="I16" s="19">
        <v>75</v>
      </c>
      <c r="J16" s="19">
        <v>81</v>
      </c>
      <c r="K16" s="19">
        <v>73</v>
      </c>
      <c r="L16" s="19">
        <v>77</v>
      </c>
      <c r="M16" s="19">
        <v>69</v>
      </c>
    </row>
    <row r="17" spans="1:13" x14ac:dyDescent="0.25">
      <c r="A17" t="s">
        <v>310</v>
      </c>
      <c r="B17" s="19">
        <v>83</v>
      </c>
      <c r="C17" s="19">
        <v>83</v>
      </c>
      <c r="D17" s="19">
        <v>50</v>
      </c>
      <c r="E17" s="19">
        <v>40</v>
      </c>
      <c r="F17" s="19">
        <v>89</v>
      </c>
      <c r="G17" s="19">
        <v>89</v>
      </c>
      <c r="H17" s="19">
        <v>81</v>
      </c>
      <c r="I17" s="19">
        <v>82</v>
      </c>
      <c r="J17" s="19">
        <v>88</v>
      </c>
      <c r="K17" s="19">
        <v>82</v>
      </c>
      <c r="L17" s="19">
        <v>84</v>
      </c>
      <c r="M17" s="19">
        <v>79</v>
      </c>
    </row>
    <row r="18" spans="1:13" x14ac:dyDescent="0.25">
      <c r="A18" t="s">
        <v>311</v>
      </c>
      <c r="B18" s="19">
        <v>82</v>
      </c>
      <c r="C18" s="19">
        <v>81</v>
      </c>
      <c r="D18" s="19">
        <v>53</v>
      </c>
      <c r="E18" s="19">
        <v>43</v>
      </c>
      <c r="F18" s="19">
        <v>79</v>
      </c>
      <c r="G18" s="19">
        <v>80</v>
      </c>
      <c r="H18" s="19">
        <v>73</v>
      </c>
      <c r="I18" s="19">
        <v>75</v>
      </c>
      <c r="J18" s="19">
        <v>79</v>
      </c>
      <c r="K18" s="19">
        <v>76</v>
      </c>
      <c r="L18" s="19">
        <v>73</v>
      </c>
      <c r="M18" s="19">
        <v>70</v>
      </c>
    </row>
    <row r="19" spans="1:13" x14ac:dyDescent="0.25">
      <c r="A19" t="s">
        <v>312</v>
      </c>
      <c r="B19" s="19">
        <v>86</v>
      </c>
      <c r="C19" s="19">
        <v>83</v>
      </c>
      <c r="D19" s="19">
        <v>58</v>
      </c>
      <c r="E19" s="19">
        <v>42</v>
      </c>
      <c r="F19" s="19">
        <v>88</v>
      </c>
      <c r="G19" s="19">
        <v>86</v>
      </c>
      <c r="H19" s="19">
        <v>79</v>
      </c>
      <c r="I19" s="19">
        <v>80</v>
      </c>
      <c r="J19" s="19">
        <v>81</v>
      </c>
      <c r="K19" s="19">
        <v>77</v>
      </c>
      <c r="L19" s="19">
        <v>83</v>
      </c>
      <c r="M19" s="19">
        <v>77</v>
      </c>
    </row>
    <row r="20" spans="1:13" x14ac:dyDescent="0.25">
      <c r="A20" t="s">
        <v>313</v>
      </c>
      <c r="B20" s="19">
        <v>81</v>
      </c>
      <c r="C20" s="19">
        <v>77</v>
      </c>
      <c r="D20" s="19">
        <v>46</v>
      </c>
      <c r="E20" s="19">
        <v>32</v>
      </c>
      <c r="F20" s="19">
        <v>83</v>
      </c>
      <c r="G20" s="19">
        <v>80</v>
      </c>
      <c r="H20" s="19">
        <v>68</v>
      </c>
      <c r="I20" s="19">
        <v>71</v>
      </c>
      <c r="J20" s="19">
        <v>81</v>
      </c>
      <c r="K20" s="19">
        <v>72</v>
      </c>
      <c r="L20" s="19">
        <v>76</v>
      </c>
      <c r="M20" s="19">
        <v>69</v>
      </c>
    </row>
    <row r="21" spans="1:13" x14ac:dyDescent="0.25">
      <c r="A21" t="s">
        <v>314</v>
      </c>
      <c r="B21" s="19">
        <v>80</v>
      </c>
      <c r="C21" s="19">
        <v>76</v>
      </c>
      <c r="D21" s="19">
        <v>56</v>
      </c>
      <c r="E21" s="19">
        <v>42</v>
      </c>
      <c r="F21" s="19">
        <v>81</v>
      </c>
      <c r="G21" s="19">
        <v>77</v>
      </c>
      <c r="H21" s="19">
        <v>71</v>
      </c>
      <c r="I21" s="19">
        <v>67</v>
      </c>
      <c r="J21" s="19">
        <v>82</v>
      </c>
      <c r="K21" s="19">
        <v>61</v>
      </c>
      <c r="L21" s="19">
        <v>75</v>
      </c>
      <c r="M21" s="19">
        <v>62</v>
      </c>
    </row>
    <row r="22" spans="1:13" x14ac:dyDescent="0.25">
      <c r="A22" t="s">
        <v>315</v>
      </c>
      <c r="B22" s="19">
        <v>82</v>
      </c>
      <c r="C22" s="19">
        <v>77</v>
      </c>
      <c r="D22" s="19">
        <v>56</v>
      </c>
      <c r="E22" s="19">
        <v>39</v>
      </c>
      <c r="F22" s="19">
        <v>83</v>
      </c>
      <c r="G22" s="19">
        <v>78</v>
      </c>
      <c r="H22" s="19">
        <v>74</v>
      </c>
      <c r="I22" s="19">
        <v>69</v>
      </c>
      <c r="J22" s="19">
        <v>89</v>
      </c>
      <c r="K22" s="19">
        <v>70</v>
      </c>
      <c r="L22" s="19">
        <v>79</v>
      </c>
      <c r="M22" s="19">
        <v>64</v>
      </c>
    </row>
    <row r="23" spans="1:13" x14ac:dyDescent="0.25">
      <c r="A23" t="s">
        <v>316</v>
      </c>
      <c r="B23" s="19">
        <v>86</v>
      </c>
      <c r="C23" s="19">
        <v>72</v>
      </c>
      <c r="D23" s="19">
        <v>58</v>
      </c>
      <c r="E23" s="19">
        <v>25</v>
      </c>
      <c r="F23" s="19">
        <v>90</v>
      </c>
      <c r="G23" s="19">
        <v>75</v>
      </c>
      <c r="H23" s="19">
        <v>72</v>
      </c>
      <c r="I23" s="19">
        <v>65</v>
      </c>
      <c r="J23" s="19">
        <v>85</v>
      </c>
      <c r="K23" s="19">
        <v>65</v>
      </c>
      <c r="L23" s="19">
        <v>82</v>
      </c>
      <c r="M23" s="19">
        <v>58</v>
      </c>
    </row>
    <row r="24" spans="1:13" x14ac:dyDescent="0.25">
      <c r="A24" s="4" t="s">
        <v>235</v>
      </c>
      <c r="B24" s="4">
        <v>81</v>
      </c>
      <c r="C24" s="4">
        <v>78</v>
      </c>
      <c r="D24" s="4">
        <v>54</v>
      </c>
      <c r="E24" s="4">
        <v>42</v>
      </c>
      <c r="F24" s="4">
        <v>81</v>
      </c>
      <c r="G24" s="4">
        <v>78</v>
      </c>
      <c r="H24" s="4">
        <v>75</v>
      </c>
      <c r="I24" s="4">
        <v>74</v>
      </c>
      <c r="J24" s="4">
        <v>83</v>
      </c>
      <c r="K24" s="4">
        <v>73</v>
      </c>
      <c r="L24" s="4">
        <v>76</v>
      </c>
      <c r="M24" s="4">
        <v>69</v>
      </c>
    </row>
    <row r="25" spans="1:13" x14ac:dyDescent="0.25">
      <c r="B25" s="19"/>
      <c r="C25" s="19"/>
      <c r="D25" s="19"/>
      <c r="E25" s="19"/>
      <c r="F25" s="19"/>
      <c r="G25" s="19"/>
      <c r="H25" s="19"/>
      <c r="I25" s="19"/>
      <c r="J25" s="19"/>
      <c r="K25" s="19"/>
      <c r="L25" s="19"/>
      <c r="M25" s="19"/>
    </row>
    <row r="26" spans="1:13" x14ac:dyDescent="0.25">
      <c r="A26" t="s">
        <v>224</v>
      </c>
    </row>
    <row r="27" spans="1:13" x14ac:dyDescent="0.25">
      <c r="A27" t="s">
        <v>317</v>
      </c>
    </row>
    <row r="29" spans="1:13" x14ac:dyDescent="0.25">
      <c r="A29" t="s">
        <v>189</v>
      </c>
    </row>
    <row r="30" spans="1:13" x14ac:dyDescent="0.25">
      <c r="A30" t="s">
        <v>232</v>
      </c>
    </row>
    <row r="31" spans="1:13" x14ac:dyDescent="0.25">
      <c r="A31" t="s">
        <v>318</v>
      </c>
    </row>
    <row r="33" spans="1:1" x14ac:dyDescent="0.25">
      <c r="A33" t="s">
        <v>195</v>
      </c>
    </row>
    <row r="34" spans="1:1" x14ac:dyDescent="0.25">
      <c r="A34" t="s">
        <v>196</v>
      </c>
    </row>
    <row r="35" spans="1:1" x14ac:dyDescent="0.25">
      <c r="A35" t="s">
        <v>197</v>
      </c>
    </row>
    <row r="36" spans="1:1" x14ac:dyDescent="0.25">
      <c r="A36" t="s">
        <v>198</v>
      </c>
    </row>
    <row r="37" spans="1:1" x14ac:dyDescent="0.25">
      <c r="A37" t="s">
        <v>199</v>
      </c>
    </row>
    <row r="38" spans="1:1" x14ac:dyDescent="0.25">
      <c r="A38" t="s">
        <v>200</v>
      </c>
    </row>
    <row r="39" spans="1:1" x14ac:dyDescent="0.25">
      <c r="A39" t="s">
        <v>201</v>
      </c>
    </row>
    <row r="40" spans="1:1" x14ac:dyDescent="0.25">
      <c r="A40" t="s">
        <v>319</v>
      </c>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H36"/>
  <sheetViews>
    <sheetView workbookViewId="0"/>
  </sheetViews>
  <sheetFormatPr defaultRowHeight="15" x14ac:dyDescent="0.25"/>
  <cols>
    <col min="1" max="1" width="54.7109375" customWidth="1"/>
    <col min="2" max="7" width="30.7109375" customWidth="1"/>
  </cols>
  <sheetData>
    <row r="1" spans="1:8" x14ac:dyDescent="0.25">
      <c r="A1" s="4" t="s">
        <v>23</v>
      </c>
      <c r="H1" s="1" t="str">
        <f>HYPERLINK("#'INDEX'!A1", "Back to INDEX")</f>
        <v>Back to INDEX</v>
      </c>
    </row>
    <row r="2" spans="1:8" ht="25.5" x14ac:dyDescent="0.25">
      <c r="A2" s="3" t="s">
        <v>178</v>
      </c>
      <c r="B2" s="3" t="s">
        <v>320</v>
      </c>
      <c r="C2" s="3" t="s">
        <v>321</v>
      </c>
      <c r="D2" s="3" t="s">
        <v>322</v>
      </c>
      <c r="E2" s="3" t="s">
        <v>323</v>
      </c>
      <c r="F2" s="3" t="s">
        <v>324</v>
      </c>
      <c r="G2" s="3" t="s">
        <v>325</v>
      </c>
    </row>
    <row r="3" spans="1:8" x14ac:dyDescent="0.25">
      <c r="A3" t="s">
        <v>296</v>
      </c>
      <c r="B3" s="20">
        <v>75</v>
      </c>
      <c r="C3" s="20">
        <v>42</v>
      </c>
      <c r="D3" s="20">
        <v>79</v>
      </c>
      <c r="E3" s="20">
        <v>73</v>
      </c>
      <c r="F3" s="20">
        <v>78</v>
      </c>
      <c r="G3" s="20">
        <v>67</v>
      </c>
    </row>
    <row r="4" spans="1:8" x14ac:dyDescent="0.25">
      <c r="A4" t="s">
        <v>297</v>
      </c>
      <c r="B4" s="20">
        <v>72</v>
      </c>
      <c r="C4" s="20">
        <v>46</v>
      </c>
      <c r="D4" s="20">
        <v>71</v>
      </c>
      <c r="E4" s="20">
        <v>70</v>
      </c>
      <c r="F4" s="20">
        <v>70</v>
      </c>
      <c r="G4" s="20">
        <v>62</v>
      </c>
    </row>
    <row r="5" spans="1:8" x14ac:dyDescent="0.25">
      <c r="A5" t="s">
        <v>298</v>
      </c>
      <c r="B5" s="20">
        <v>75</v>
      </c>
      <c r="C5" s="20">
        <v>48</v>
      </c>
      <c r="D5" s="20">
        <v>71</v>
      </c>
      <c r="E5" s="20">
        <v>69</v>
      </c>
      <c r="F5" s="20">
        <v>72</v>
      </c>
      <c r="G5" s="20">
        <v>61</v>
      </c>
    </row>
    <row r="6" spans="1:8" x14ac:dyDescent="0.25">
      <c r="A6" t="s">
        <v>299</v>
      </c>
      <c r="B6" s="20">
        <v>76</v>
      </c>
      <c r="C6" s="20">
        <v>46</v>
      </c>
      <c r="D6" s="20">
        <v>74</v>
      </c>
      <c r="E6" s="20">
        <v>68</v>
      </c>
      <c r="F6" s="20">
        <v>69</v>
      </c>
      <c r="G6" s="20">
        <v>64</v>
      </c>
    </row>
    <row r="7" spans="1:8" x14ac:dyDescent="0.25">
      <c r="A7" t="s">
        <v>300</v>
      </c>
      <c r="B7" s="20">
        <v>77</v>
      </c>
      <c r="C7" s="20">
        <v>41</v>
      </c>
      <c r="D7" s="20">
        <v>83</v>
      </c>
      <c r="E7" s="20">
        <v>77</v>
      </c>
      <c r="F7" s="20">
        <v>81</v>
      </c>
      <c r="G7" s="20">
        <v>74</v>
      </c>
    </row>
    <row r="8" spans="1:8" x14ac:dyDescent="0.25">
      <c r="A8" t="s">
        <v>301</v>
      </c>
      <c r="B8" s="20">
        <v>80</v>
      </c>
      <c r="C8" s="20">
        <v>43</v>
      </c>
      <c r="D8" s="20">
        <v>81</v>
      </c>
      <c r="E8" s="20">
        <v>76</v>
      </c>
      <c r="F8" s="20">
        <v>78</v>
      </c>
      <c r="G8" s="20">
        <v>72</v>
      </c>
    </row>
    <row r="9" spans="1:8" x14ac:dyDescent="0.25">
      <c r="A9" t="s">
        <v>302</v>
      </c>
      <c r="B9" s="20">
        <v>86</v>
      </c>
      <c r="C9" s="20">
        <v>67</v>
      </c>
      <c r="D9" s="20">
        <v>77</v>
      </c>
      <c r="E9" s="20">
        <v>79</v>
      </c>
      <c r="F9" s="20">
        <v>78</v>
      </c>
      <c r="G9" s="20">
        <v>67</v>
      </c>
    </row>
    <row r="10" spans="1:8" x14ac:dyDescent="0.25">
      <c r="A10" t="s">
        <v>303</v>
      </c>
      <c r="B10" s="20">
        <v>81</v>
      </c>
      <c r="C10" s="20">
        <v>45</v>
      </c>
      <c r="D10" s="20">
        <v>74</v>
      </c>
      <c r="E10" s="20">
        <v>74</v>
      </c>
      <c r="F10" s="20">
        <v>77</v>
      </c>
      <c r="G10" s="20">
        <v>65</v>
      </c>
    </row>
    <row r="11" spans="1:8" x14ac:dyDescent="0.25">
      <c r="A11" t="s">
        <v>304</v>
      </c>
      <c r="B11" s="20">
        <v>81</v>
      </c>
      <c r="C11" s="20">
        <v>48</v>
      </c>
      <c r="D11" s="20">
        <v>77</v>
      </c>
      <c r="E11" s="20">
        <v>73</v>
      </c>
      <c r="F11" s="20">
        <v>77</v>
      </c>
      <c r="G11" s="20">
        <v>68</v>
      </c>
    </row>
    <row r="12" spans="1:8" x14ac:dyDescent="0.25">
      <c r="A12" t="s">
        <v>305</v>
      </c>
      <c r="B12" s="20">
        <v>84</v>
      </c>
      <c r="C12" s="20">
        <v>60</v>
      </c>
      <c r="D12" s="20">
        <v>72</v>
      </c>
      <c r="E12" s="20">
        <v>68</v>
      </c>
      <c r="F12" s="20">
        <v>73</v>
      </c>
      <c r="G12" s="20">
        <v>57</v>
      </c>
    </row>
    <row r="13" spans="1:8" x14ac:dyDescent="0.25">
      <c r="A13" t="s">
        <v>306</v>
      </c>
      <c r="B13" s="20">
        <v>80</v>
      </c>
      <c r="C13" s="20">
        <v>54</v>
      </c>
      <c r="D13" s="20">
        <v>78</v>
      </c>
      <c r="E13" s="20">
        <v>76</v>
      </c>
      <c r="F13" s="20">
        <v>79</v>
      </c>
      <c r="G13" s="20">
        <v>64</v>
      </c>
    </row>
    <row r="14" spans="1:8" x14ac:dyDescent="0.25">
      <c r="A14" t="s">
        <v>307</v>
      </c>
      <c r="B14" s="20">
        <v>87</v>
      </c>
      <c r="C14" s="20">
        <v>59</v>
      </c>
      <c r="D14" s="20">
        <v>86</v>
      </c>
      <c r="E14" s="20">
        <v>80</v>
      </c>
      <c r="F14" s="20">
        <v>83</v>
      </c>
      <c r="G14" s="20">
        <v>77</v>
      </c>
    </row>
    <row r="15" spans="1:8" x14ac:dyDescent="0.25">
      <c r="A15" t="s">
        <v>308</v>
      </c>
      <c r="B15" s="20">
        <v>82</v>
      </c>
      <c r="C15" s="20">
        <v>46</v>
      </c>
      <c r="D15" s="20">
        <v>80</v>
      </c>
      <c r="E15" s="20">
        <v>75</v>
      </c>
      <c r="F15" s="20">
        <v>79</v>
      </c>
      <c r="G15" s="20">
        <v>74</v>
      </c>
    </row>
    <row r="16" spans="1:8" x14ac:dyDescent="0.25">
      <c r="A16" t="s">
        <v>309</v>
      </c>
      <c r="B16" s="20">
        <v>75</v>
      </c>
      <c r="C16" s="20">
        <v>44</v>
      </c>
      <c r="D16" s="20">
        <v>74</v>
      </c>
      <c r="E16" s="20">
        <v>72</v>
      </c>
      <c r="F16" s="20">
        <v>75</v>
      </c>
      <c r="G16" s="20">
        <v>67</v>
      </c>
    </row>
    <row r="17" spans="1:7" x14ac:dyDescent="0.25">
      <c r="A17" t="s">
        <v>310</v>
      </c>
      <c r="B17" s="20">
        <v>78</v>
      </c>
      <c r="C17" s="20">
        <v>39</v>
      </c>
      <c r="D17" s="20">
        <v>83</v>
      </c>
      <c r="E17" s="20">
        <v>75</v>
      </c>
      <c r="F17" s="20">
        <v>79</v>
      </c>
      <c r="G17" s="20">
        <v>73</v>
      </c>
    </row>
    <row r="18" spans="1:7" x14ac:dyDescent="0.25">
      <c r="A18" t="s">
        <v>311</v>
      </c>
      <c r="B18" s="20">
        <v>83</v>
      </c>
      <c r="C18" s="20">
        <v>44</v>
      </c>
      <c r="D18" s="20">
        <v>81</v>
      </c>
      <c r="E18" s="20">
        <v>76</v>
      </c>
      <c r="F18" s="20">
        <v>74</v>
      </c>
      <c r="G18" s="20">
        <v>72</v>
      </c>
    </row>
    <row r="19" spans="1:7" x14ac:dyDescent="0.25">
      <c r="A19" t="s">
        <v>312</v>
      </c>
      <c r="B19" s="20">
        <v>80</v>
      </c>
      <c r="C19" s="20">
        <v>34</v>
      </c>
      <c r="D19" s="20">
        <v>84</v>
      </c>
      <c r="E19" s="20">
        <v>78</v>
      </c>
      <c r="F19" s="20">
        <v>80</v>
      </c>
      <c r="G19" s="20">
        <v>75</v>
      </c>
    </row>
    <row r="20" spans="1:7" x14ac:dyDescent="0.25">
      <c r="A20" t="s">
        <v>313</v>
      </c>
      <c r="B20" s="20">
        <v>82</v>
      </c>
      <c r="C20" s="20">
        <v>41</v>
      </c>
      <c r="D20" s="20">
        <v>81</v>
      </c>
      <c r="E20" s="20">
        <v>73</v>
      </c>
      <c r="F20" s="20">
        <v>79</v>
      </c>
      <c r="G20" s="20">
        <v>73</v>
      </c>
    </row>
    <row r="21" spans="1:7" x14ac:dyDescent="0.25">
      <c r="A21" t="s">
        <v>314</v>
      </c>
      <c r="B21" s="20">
        <v>78</v>
      </c>
      <c r="C21" s="20">
        <v>53</v>
      </c>
      <c r="D21" s="20">
        <v>82</v>
      </c>
      <c r="E21" s="20">
        <v>75</v>
      </c>
      <c r="F21" s="20">
        <v>71</v>
      </c>
      <c r="G21" s="20">
        <v>68</v>
      </c>
    </row>
    <row r="22" spans="1:7" x14ac:dyDescent="0.25">
      <c r="A22" t="s">
        <v>315</v>
      </c>
      <c r="B22" s="20">
        <v>80</v>
      </c>
      <c r="C22" s="20">
        <v>49</v>
      </c>
      <c r="D22" s="20">
        <v>81</v>
      </c>
      <c r="E22" s="20">
        <v>76</v>
      </c>
      <c r="F22" s="20">
        <v>75</v>
      </c>
      <c r="G22" s="20">
        <v>71</v>
      </c>
    </row>
    <row r="23" spans="1:7" x14ac:dyDescent="0.25">
      <c r="A23" t="s">
        <v>316</v>
      </c>
      <c r="B23" s="20">
        <v>80</v>
      </c>
      <c r="C23" s="20">
        <v>53</v>
      </c>
      <c r="D23" s="20">
        <v>80</v>
      </c>
      <c r="E23" s="20">
        <v>76</v>
      </c>
      <c r="F23" s="20">
        <v>80</v>
      </c>
      <c r="G23" s="20">
        <v>76</v>
      </c>
    </row>
    <row r="24" spans="1:7" x14ac:dyDescent="0.25">
      <c r="A24" s="4" t="s">
        <v>235</v>
      </c>
      <c r="B24" s="4">
        <v>78</v>
      </c>
      <c r="C24" s="4">
        <v>44</v>
      </c>
      <c r="D24" s="4">
        <v>78</v>
      </c>
      <c r="E24" s="4">
        <v>74</v>
      </c>
      <c r="F24" s="4">
        <v>76</v>
      </c>
      <c r="G24" s="4">
        <v>69</v>
      </c>
    </row>
    <row r="25" spans="1:7" x14ac:dyDescent="0.25">
      <c r="B25" s="20"/>
      <c r="C25" s="20"/>
      <c r="D25" s="20"/>
      <c r="E25" s="20"/>
      <c r="F25" s="20"/>
      <c r="G25" s="20"/>
    </row>
    <row r="26" spans="1:7" x14ac:dyDescent="0.25">
      <c r="A26" t="s">
        <v>189</v>
      </c>
    </row>
    <row r="27" spans="1:7" x14ac:dyDescent="0.25">
      <c r="A27" t="s">
        <v>230</v>
      </c>
    </row>
    <row r="28" spans="1:7" x14ac:dyDescent="0.25">
      <c r="A28" t="s">
        <v>318</v>
      </c>
    </row>
    <row r="30" spans="1:7" x14ac:dyDescent="0.25">
      <c r="A30" t="s">
        <v>195</v>
      </c>
    </row>
    <row r="31" spans="1:7" x14ac:dyDescent="0.25">
      <c r="A31" t="s">
        <v>196</v>
      </c>
    </row>
    <row r="32" spans="1:7" x14ac:dyDescent="0.25">
      <c r="A32" t="s">
        <v>197</v>
      </c>
    </row>
    <row r="33" spans="1:1" x14ac:dyDescent="0.25">
      <c r="A33" t="s">
        <v>198</v>
      </c>
    </row>
    <row r="34" spans="1:1" x14ac:dyDescent="0.25">
      <c r="A34" t="s">
        <v>199</v>
      </c>
    </row>
    <row r="35" spans="1:1" x14ac:dyDescent="0.25">
      <c r="A35" t="s">
        <v>200</v>
      </c>
    </row>
    <row r="36" spans="1:1" x14ac:dyDescent="0.25">
      <c r="A36" t="s">
        <v>201</v>
      </c>
    </row>
  </sheetData>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H36"/>
  <sheetViews>
    <sheetView workbookViewId="0"/>
  </sheetViews>
  <sheetFormatPr defaultRowHeight="15" x14ac:dyDescent="0.25"/>
  <cols>
    <col min="1" max="1" width="54.7109375" customWidth="1"/>
    <col min="2" max="7" width="30.7109375" customWidth="1"/>
  </cols>
  <sheetData>
    <row r="1" spans="1:8" x14ac:dyDescent="0.25">
      <c r="A1" s="4" t="s">
        <v>24</v>
      </c>
      <c r="H1" s="1" t="str">
        <f>HYPERLINK("#'INDEX'!A1", "Back to INDEX")</f>
        <v>Back to INDEX</v>
      </c>
    </row>
    <row r="2" spans="1:8" ht="25.5" x14ac:dyDescent="0.25">
      <c r="A2" s="3" t="s">
        <v>178</v>
      </c>
      <c r="B2" s="3" t="s">
        <v>320</v>
      </c>
      <c r="C2" s="3" t="s">
        <v>321</v>
      </c>
      <c r="D2" s="3" t="s">
        <v>322</v>
      </c>
      <c r="E2" s="3" t="s">
        <v>323</v>
      </c>
      <c r="F2" s="3" t="s">
        <v>324</v>
      </c>
      <c r="G2" s="3" t="s">
        <v>325</v>
      </c>
    </row>
    <row r="3" spans="1:8" x14ac:dyDescent="0.25">
      <c r="A3" t="s">
        <v>296</v>
      </c>
      <c r="B3" s="21">
        <v>75</v>
      </c>
      <c r="C3" s="21">
        <v>42</v>
      </c>
      <c r="D3" s="21">
        <v>79</v>
      </c>
      <c r="E3" s="21">
        <v>73</v>
      </c>
      <c r="F3" s="21">
        <v>78</v>
      </c>
      <c r="G3" s="21">
        <v>67</v>
      </c>
    </row>
    <row r="4" spans="1:8" x14ac:dyDescent="0.25">
      <c r="A4" t="s">
        <v>297</v>
      </c>
      <c r="B4" s="21">
        <v>70</v>
      </c>
      <c r="C4" s="21">
        <v>42</v>
      </c>
      <c r="D4" s="21">
        <v>69</v>
      </c>
      <c r="E4" s="21">
        <v>69</v>
      </c>
      <c r="F4" s="21">
        <v>71</v>
      </c>
      <c r="G4" s="21">
        <v>61</v>
      </c>
    </row>
    <row r="5" spans="1:8" x14ac:dyDescent="0.25">
      <c r="A5" t="s">
        <v>298</v>
      </c>
      <c r="B5" s="21">
        <v>75</v>
      </c>
      <c r="C5" s="21">
        <v>47</v>
      </c>
      <c r="D5" s="21">
        <v>71</v>
      </c>
      <c r="E5" s="21">
        <v>69</v>
      </c>
      <c r="F5" s="21">
        <v>72</v>
      </c>
      <c r="G5" s="21">
        <v>61</v>
      </c>
    </row>
    <row r="6" spans="1:8" x14ac:dyDescent="0.25">
      <c r="A6" t="s">
        <v>299</v>
      </c>
      <c r="B6" s="21">
        <v>75</v>
      </c>
      <c r="C6" s="21">
        <v>46</v>
      </c>
      <c r="D6" s="21">
        <v>74</v>
      </c>
      <c r="E6" s="21">
        <v>68</v>
      </c>
      <c r="F6" s="21">
        <v>69</v>
      </c>
      <c r="G6" s="21">
        <v>64</v>
      </c>
    </row>
    <row r="7" spans="1:8" x14ac:dyDescent="0.25">
      <c r="A7" t="s">
        <v>300</v>
      </c>
      <c r="B7" s="21">
        <v>77</v>
      </c>
      <c r="C7" s="21">
        <v>40</v>
      </c>
      <c r="D7" s="21">
        <v>83</v>
      </c>
      <c r="E7" s="21">
        <v>76</v>
      </c>
      <c r="F7" s="21">
        <v>80</v>
      </c>
      <c r="G7" s="21">
        <v>74</v>
      </c>
    </row>
    <row r="8" spans="1:8" x14ac:dyDescent="0.25">
      <c r="A8" t="s">
        <v>301</v>
      </c>
      <c r="B8" s="21">
        <v>81</v>
      </c>
      <c r="C8" s="21">
        <v>44</v>
      </c>
      <c r="D8" s="21">
        <v>82</v>
      </c>
      <c r="E8" s="21">
        <v>76</v>
      </c>
      <c r="F8" s="21">
        <v>80</v>
      </c>
      <c r="G8" s="21">
        <v>73</v>
      </c>
    </row>
    <row r="9" spans="1:8" x14ac:dyDescent="0.25">
      <c r="A9" t="s">
        <v>302</v>
      </c>
      <c r="B9" s="21">
        <v>86</v>
      </c>
      <c r="C9" s="21">
        <v>67</v>
      </c>
      <c r="D9" s="21">
        <v>77</v>
      </c>
      <c r="E9" s="21">
        <v>79</v>
      </c>
      <c r="F9" s="21">
        <v>78</v>
      </c>
      <c r="G9" s="21">
        <v>67</v>
      </c>
    </row>
    <row r="10" spans="1:8" x14ac:dyDescent="0.25">
      <c r="A10" t="s">
        <v>303</v>
      </c>
      <c r="B10" s="21">
        <v>80</v>
      </c>
      <c r="C10" s="21">
        <v>44</v>
      </c>
      <c r="D10" s="21">
        <v>74</v>
      </c>
      <c r="E10" s="21">
        <v>74</v>
      </c>
      <c r="F10" s="21">
        <v>77</v>
      </c>
      <c r="G10" s="21">
        <v>65</v>
      </c>
    </row>
    <row r="11" spans="1:8" x14ac:dyDescent="0.25">
      <c r="A11" t="s">
        <v>304</v>
      </c>
      <c r="B11" s="21">
        <v>81</v>
      </c>
      <c r="C11" s="21">
        <v>48</v>
      </c>
      <c r="D11" s="21">
        <v>77</v>
      </c>
      <c r="E11" s="21">
        <v>73</v>
      </c>
      <c r="F11" s="21">
        <v>77</v>
      </c>
      <c r="G11" s="21">
        <v>68</v>
      </c>
    </row>
    <row r="12" spans="1:8" x14ac:dyDescent="0.25">
      <c r="A12" t="s">
        <v>305</v>
      </c>
      <c r="B12" s="21">
        <v>84</v>
      </c>
      <c r="C12" s="21">
        <v>60</v>
      </c>
      <c r="D12" s="21">
        <v>73</v>
      </c>
      <c r="E12" s="21">
        <v>69</v>
      </c>
      <c r="F12" s="21">
        <v>73</v>
      </c>
      <c r="G12" s="21">
        <v>57</v>
      </c>
    </row>
    <row r="13" spans="1:8" x14ac:dyDescent="0.25">
      <c r="A13" t="s">
        <v>306</v>
      </c>
      <c r="B13" s="21">
        <v>80</v>
      </c>
      <c r="C13" s="21">
        <v>54</v>
      </c>
      <c r="D13" s="21">
        <v>78</v>
      </c>
      <c r="E13" s="21">
        <v>76</v>
      </c>
      <c r="F13" s="21">
        <v>79</v>
      </c>
      <c r="G13" s="21">
        <v>64</v>
      </c>
    </row>
    <row r="14" spans="1:8" x14ac:dyDescent="0.25">
      <c r="A14" t="s">
        <v>307</v>
      </c>
      <c r="B14" s="21">
        <v>87</v>
      </c>
      <c r="C14" s="21">
        <v>59</v>
      </c>
      <c r="D14" s="21">
        <v>86</v>
      </c>
      <c r="E14" s="21">
        <v>80</v>
      </c>
      <c r="F14" s="21">
        <v>83</v>
      </c>
      <c r="G14" s="21">
        <v>77</v>
      </c>
    </row>
    <row r="15" spans="1:8" x14ac:dyDescent="0.25">
      <c r="A15" t="s">
        <v>308</v>
      </c>
      <c r="B15" s="21">
        <v>82</v>
      </c>
      <c r="C15" s="21">
        <v>45</v>
      </c>
      <c r="D15" s="21">
        <v>80</v>
      </c>
      <c r="E15" s="21">
        <v>75</v>
      </c>
      <c r="F15" s="21">
        <v>79</v>
      </c>
      <c r="G15" s="21">
        <v>74</v>
      </c>
    </row>
    <row r="16" spans="1:8" x14ac:dyDescent="0.25">
      <c r="A16" t="s">
        <v>309</v>
      </c>
      <c r="B16" s="21">
        <v>74</v>
      </c>
      <c r="C16" s="21">
        <v>42</v>
      </c>
      <c r="D16" s="21">
        <v>73</v>
      </c>
      <c r="E16" s="21">
        <v>71</v>
      </c>
      <c r="F16" s="21">
        <v>75</v>
      </c>
      <c r="G16" s="21">
        <v>66</v>
      </c>
    </row>
    <row r="17" spans="1:7" x14ac:dyDescent="0.25">
      <c r="A17" t="s">
        <v>310</v>
      </c>
      <c r="B17" s="21">
        <v>77</v>
      </c>
      <c r="C17" s="21">
        <v>37</v>
      </c>
      <c r="D17" s="21">
        <v>82</v>
      </c>
      <c r="E17" s="21">
        <v>73</v>
      </c>
      <c r="F17" s="21">
        <v>78</v>
      </c>
      <c r="G17" s="21">
        <v>71</v>
      </c>
    </row>
    <row r="18" spans="1:7" x14ac:dyDescent="0.25">
      <c r="A18" t="s">
        <v>311</v>
      </c>
      <c r="B18" s="21">
        <v>84</v>
      </c>
      <c r="C18" s="21">
        <v>42</v>
      </c>
      <c r="D18" s="21">
        <v>82</v>
      </c>
      <c r="E18" s="21">
        <v>76</v>
      </c>
      <c r="F18" s="21">
        <v>80</v>
      </c>
      <c r="G18" s="21">
        <v>74</v>
      </c>
    </row>
    <row r="19" spans="1:7" x14ac:dyDescent="0.25">
      <c r="A19" t="s">
        <v>312</v>
      </c>
      <c r="B19" s="21">
        <v>80</v>
      </c>
      <c r="C19" s="21">
        <v>34</v>
      </c>
      <c r="D19" s="21">
        <v>84</v>
      </c>
      <c r="E19" s="21">
        <v>78</v>
      </c>
      <c r="F19" s="21">
        <v>80</v>
      </c>
      <c r="G19" s="21">
        <v>75</v>
      </c>
    </row>
    <row r="20" spans="1:7" x14ac:dyDescent="0.25">
      <c r="A20" t="s">
        <v>313</v>
      </c>
      <c r="B20" s="21">
        <v>82</v>
      </c>
      <c r="C20" s="21">
        <v>41</v>
      </c>
      <c r="D20" s="21">
        <v>81</v>
      </c>
      <c r="E20" s="21">
        <v>73</v>
      </c>
      <c r="F20" s="21">
        <v>79</v>
      </c>
      <c r="G20" s="21">
        <v>73</v>
      </c>
    </row>
    <row r="21" spans="1:7" x14ac:dyDescent="0.25">
      <c r="A21" t="s">
        <v>314</v>
      </c>
      <c r="B21" s="21">
        <v>77</v>
      </c>
      <c r="C21" s="21">
        <v>49</v>
      </c>
      <c r="D21" s="21">
        <v>81</v>
      </c>
      <c r="E21" s="21">
        <v>72</v>
      </c>
      <c r="F21" s="21">
        <v>69</v>
      </c>
      <c r="G21" s="21">
        <v>66</v>
      </c>
    </row>
    <row r="22" spans="1:7" x14ac:dyDescent="0.25">
      <c r="A22" t="s">
        <v>315</v>
      </c>
      <c r="B22" s="21">
        <v>79</v>
      </c>
      <c r="C22" s="21">
        <v>46</v>
      </c>
      <c r="D22" s="21">
        <v>81</v>
      </c>
      <c r="E22" s="21">
        <v>75</v>
      </c>
      <c r="F22" s="21">
        <v>75</v>
      </c>
      <c r="G22" s="21">
        <v>71</v>
      </c>
    </row>
    <row r="23" spans="1:7" x14ac:dyDescent="0.25">
      <c r="A23" t="s">
        <v>316</v>
      </c>
      <c r="B23" s="21">
        <v>79</v>
      </c>
      <c r="C23" s="21">
        <v>51</v>
      </c>
      <c r="D23" s="21">
        <v>79</v>
      </c>
      <c r="E23" s="21">
        <v>75</v>
      </c>
      <c r="F23" s="21">
        <v>79</v>
      </c>
      <c r="G23" s="21">
        <v>74</v>
      </c>
    </row>
    <row r="24" spans="1:7" x14ac:dyDescent="0.25">
      <c r="A24" s="4" t="s">
        <v>235</v>
      </c>
      <c r="B24" s="4">
        <v>78</v>
      </c>
      <c r="C24" s="4">
        <v>43</v>
      </c>
      <c r="D24" s="4">
        <v>78</v>
      </c>
      <c r="E24" s="4">
        <v>73</v>
      </c>
      <c r="F24" s="4">
        <v>76</v>
      </c>
      <c r="G24" s="4">
        <v>68</v>
      </c>
    </row>
    <row r="25" spans="1:7" x14ac:dyDescent="0.25">
      <c r="B25" s="21"/>
      <c r="C25" s="21"/>
      <c r="D25" s="21"/>
      <c r="E25" s="21"/>
      <c r="F25" s="21"/>
      <c r="G25" s="21"/>
    </row>
    <row r="26" spans="1:7" x14ac:dyDescent="0.25">
      <c r="A26" t="s">
        <v>189</v>
      </c>
    </row>
    <row r="27" spans="1:7" x14ac:dyDescent="0.25">
      <c r="A27" t="s">
        <v>279</v>
      </c>
    </row>
    <row r="28" spans="1:7" x14ac:dyDescent="0.25">
      <c r="A28" t="s">
        <v>318</v>
      </c>
    </row>
    <row r="30" spans="1:7" x14ac:dyDescent="0.25">
      <c r="A30" t="s">
        <v>195</v>
      </c>
    </row>
    <row r="31" spans="1:7" x14ac:dyDescent="0.25">
      <c r="A31" t="s">
        <v>196</v>
      </c>
    </row>
    <row r="32" spans="1:7" x14ac:dyDescent="0.25">
      <c r="A32" t="s">
        <v>197</v>
      </c>
    </row>
    <row r="33" spans="1:1" x14ac:dyDescent="0.25">
      <c r="A33" t="s">
        <v>198</v>
      </c>
    </row>
    <row r="34" spans="1:1" x14ac:dyDescent="0.25">
      <c r="A34" t="s">
        <v>199</v>
      </c>
    </row>
    <row r="35" spans="1:1" x14ac:dyDescent="0.25">
      <c r="A35" t="s">
        <v>200</v>
      </c>
    </row>
    <row r="36" spans="1:1" x14ac:dyDescent="0.25">
      <c r="A36" t="s">
        <v>201</v>
      </c>
    </row>
  </sheetData>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H36"/>
  <sheetViews>
    <sheetView workbookViewId="0"/>
  </sheetViews>
  <sheetFormatPr defaultRowHeight="15" x14ac:dyDescent="0.25"/>
  <cols>
    <col min="1" max="1" width="54.7109375" customWidth="1"/>
    <col min="2" max="7" width="30.7109375" customWidth="1"/>
  </cols>
  <sheetData>
    <row r="1" spans="1:8" x14ac:dyDescent="0.25">
      <c r="A1" s="4" t="s">
        <v>25</v>
      </c>
      <c r="H1" s="1" t="str">
        <f>HYPERLINK("#'INDEX'!A1", "Back to INDEX")</f>
        <v>Back to INDEX</v>
      </c>
    </row>
    <row r="2" spans="1:8" ht="25.5" x14ac:dyDescent="0.25">
      <c r="A2" s="3" t="s">
        <v>178</v>
      </c>
      <c r="B2" s="3" t="s">
        <v>320</v>
      </c>
      <c r="C2" s="3" t="s">
        <v>321</v>
      </c>
      <c r="D2" s="3" t="s">
        <v>322</v>
      </c>
      <c r="E2" s="3" t="s">
        <v>323</v>
      </c>
      <c r="F2" s="3" t="s">
        <v>324</v>
      </c>
      <c r="G2" s="3" t="s">
        <v>325</v>
      </c>
    </row>
    <row r="3" spans="1:8" x14ac:dyDescent="0.25">
      <c r="A3" t="s">
        <v>296</v>
      </c>
      <c r="B3" s="22">
        <v>79</v>
      </c>
      <c r="C3" s="22">
        <v>48</v>
      </c>
      <c r="D3" s="22">
        <v>83</v>
      </c>
      <c r="E3" s="22">
        <v>79</v>
      </c>
      <c r="F3" s="22">
        <v>71</v>
      </c>
      <c r="G3" s="22">
        <v>68</v>
      </c>
    </row>
    <row r="4" spans="1:8" x14ac:dyDescent="0.25">
      <c r="A4" t="s">
        <v>297</v>
      </c>
      <c r="B4" s="22">
        <v>74</v>
      </c>
      <c r="C4" s="22">
        <v>57</v>
      </c>
      <c r="D4" s="22">
        <v>75</v>
      </c>
      <c r="E4" s="22">
        <v>73</v>
      </c>
      <c r="F4" s="22">
        <v>68</v>
      </c>
      <c r="G4" s="22">
        <v>66</v>
      </c>
    </row>
    <row r="5" spans="1:8" x14ac:dyDescent="0.25">
      <c r="A5" t="s">
        <v>298</v>
      </c>
      <c r="B5" s="22">
        <v>76</v>
      </c>
      <c r="C5" s="22">
        <v>55</v>
      </c>
      <c r="D5" s="22">
        <v>75</v>
      </c>
      <c r="E5" s="22">
        <v>76</v>
      </c>
      <c r="F5" s="22">
        <v>68</v>
      </c>
      <c r="G5" s="22">
        <v>69</v>
      </c>
    </row>
    <row r="6" spans="1:8" x14ac:dyDescent="0.25">
      <c r="A6" t="s">
        <v>299</v>
      </c>
      <c r="B6" s="22">
        <v>78</v>
      </c>
      <c r="C6" s="22">
        <v>53</v>
      </c>
      <c r="D6" s="22">
        <v>78</v>
      </c>
      <c r="E6" s="22">
        <v>79</v>
      </c>
      <c r="F6" s="22">
        <v>72</v>
      </c>
      <c r="G6" s="22">
        <v>64</v>
      </c>
    </row>
    <row r="7" spans="1:8" x14ac:dyDescent="0.25">
      <c r="A7" t="s">
        <v>300</v>
      </c>
      <c r="B7" s="22">
        <v>87</v>
      </c>
      <c r="C7" s="22">
        <v>68</v>
      </c>
      <c r="D7" s="22">
        <v>86</v>
      </c>
      <c r="E7" s="22">
        <v>92</v>
      </c>
      <c r="F7" s="22">
        <v>92</v>
      </c>
      <c r="G7" s="22">
        <v>79</v>
      </c>
    </row>
    <row r="8" spans="1:8" x14ac:dyDescent="0.25">
      <c r="A8" t="s">
        <v>301</v>
      </c>
      <c r="B8" s="22">
        <v>76</v>
      </c>
      <c r="C8" s="22">
        <v>38</v>
      </c>
      <c r="D8" s="22">
        <v>78</v>
      </c>
      <c r="E8" s="22">
        <v>74</v>
      </c>
      <c r="F8" s="22">
        <v>68</v>
      </c>
      <c r="G8" s="22">
        <v>68</v>
      </c>
    </row>
    <row r="9" spans="1:8" x14ac:dyDescent="0.25">
      <c r="A9" t="s">
        <v>302</v>
      </c>
      <c r="B9" s="22" t="s">
        <v>178</v>
      </c>
      <c r="C9" s="22" t="s">
        <v>178</v>
      </c>
      <c r="D9" s="22" t="s">
        <v>178</v>
      </c>
      <c r="E9" s="22" t="s">
        <v>178</v>
      </c>
      <c r="F9" s="22" t="s">
        <v>178</v>
      </c>
      <c r="G9" s="22" t="s">
        <v>178</v>
      </c>
    </row>
    <row r="10" spans="1:8" x14ac:dyDescent="0.25">
      <c r="A10" t="s">
        <v>303</v>
      </c>
      <c r="B10" s="22">
        <v>87</v>
      </c>
      <c r="C10" s="22">
        <v>64</v>
      </c>
      <c r="D10" s="22">
        <v>80</v>
      </c>
      <c r="E10" s="22">
        <v>80</v>
      </c>
      <c r="F10" s="22">
        <v>76</v>
      </c>
      <c r="G10" s="22">
        <v>68</v>
      </c>
    </row>
    <row r="11" spans="1:8" x14ac:dyDescent="0.25">
      <c r="A11" t="s">
        <v>304</v>
      </c>
      <c r="B11" s="22" t="s">
        <v>178</v>
      </c>
      <c r="C11" s="22" t="s">
        <v>178</v>
      </c>
      <c r="D11" s="22" t="s">
        <v>178</v>
      </c>
      <c r="E11" s="22" t="s">
        <v>178</v>
      </c>
      <c r="F11" s="22" t="s">
        <v>178</v>
      </c>
      <c r="G11" s="22" t="s">
        <v>178</v>
      </c>
    </row>
    <row r="12" spans="1:8" x14ac:dyDescent="0.25">
      <c r="A12" t="s">
        <v>305</v>
      </c>
      <c r="B12" s="22" t="s">
        <v>282</v>
      </c>
      <c r="C12" s="22" t="s">
        <v>282</v>
      </c>
      <c r="D12" s="22" t="s">
        <v>282</v>
      </c>
      <c r="E12" s="22" t="s">
        <v>282</v>
      </c>
      <c r="F12" s="22" t="s">
        <v>282</v>
      </c>
      <c r="G12" s="22" t="s">
        <v>282</v>
      </c>
    </row>
    <row r="13" spans="1:8" x14ac:dyDescent="0.25">
      <c r="A13" t="s">
        <v>306</v>
      </c>
      <c r="B13" s="22" t="s">
        <v>178</v>
      </c>
      <c r="C13" s="22" t="s">
        <v>178</v>
      </c>
      <c r="D13" s="22" t="s">
        <v>178</v>
      </c>
      <c r="E13" s="22" t="s">
        <v>178</v>
      </c>
      <c r="F13" s="22" t="s">
        <v>178</v>
      </c>
      <c r="G13" s="22" t="s">
        <v>178</v>
      </c>
    </row>
    <row r="14" spans="1:8" x14ac:dyDescent="0.25">
      <c r="A14" t="s">
        <v>307</v>
      </c>
      <c r="B14" s="22" t="s">
        <v>178</v>
      </c>
      <c r="C14" s="22" t="s">
        <v>178</v>
      </c>
      <c r="D14" s="22" t="s">
        <v>178</v>
      </c>
      <c r="E14" s="22" t="s">
        <v>178</v>
      </c>
      <c r="F14" s="22" t="s">
        <v>178</v>
      </c>
      <c r="G14" s="22" t="s">
        <v>178</v>
      </c>
    </row>
    <row r="15" spans="1:8" x14ac:dyDescent="0.25">
      <c r="A15" t="s">
        <v>308</v>
      </c>
      <c r="B15" s="22">
        <v>86</v>
      </c>
      <c r="C15" s="22">
        <v>62</v>
      </c>
      <c r="D15" s="22">
        <v>84</v>
      </c>
      <c r="E15" s="22">
        <v>81</v>
      </c>
      <c r="F15" s="22">
        <v>71</v>
      </c>
      <c r="G15" s="22">
        <v>74</v>
      </c>
    </row>
    <row r="16" spans="1:8" x14ac:dyDescent="0.25">
      <c r="A16" t="s">
        <v>309</v>
      </c>
      <c r="B16" s="22">
        <v>80</v>
      </c>
      <c r="C16" s="22">
        <v>59</v>
      </c>
      <c r="D16" s="22">
        <v>80</v>
      </c>
      <c r="E16" s="22">
        <v>78</v>
      </c>
      <c r="F16" s="22">
        <v>73</v>
      </c>
      <c r="G16" s="22">
        <v>72</v>
      </c>
    </row>
    <row r="17" spans="1:7" x14ac:dyDescent="0.25">
      <c r="A17" t="s">
        <v>310</v>
      </c>
      <c r="B17" s="22">
        <v>87</v>
      </c>
      <c r="C17" s="22">
        <v>56</v>
      </c>
      <c r="D17" s="22">
        <v>93</v>
      </c>
      <c r="E17" s="22">
        <v>90</v>
      </c>
      <c r="F17" s="22">
        <v>90</v>
      </c>
      <c r="G17" s="22">
        <v>88</v>
      </c>
    </row>
    <row r="18" spans="1:7" x14ac:dyDescent="0.25">
      <c r="A18" t="s">
        <v>311</v>
      </c>
      <c r="B18" s="22">
        <v>80</v>
      </c>
      <c r="C18" s="22">
        <v>48</v>
      </c>
      <c r="D18" s="22">
        <v>77</v>
      </c>
      <c r="E18" s="22">
        <v>75</v>
      </c>
      <c r="F18" s="22">
        <v>63</v>
      </c>
      <c r="G18" s="22">
        <v>67</v>
      </c>
    </row>
    <row r="19" spans="1:7" x14ac:dyDescent="0.25">
      <c r="A19" t="s">
        <v>312</v>
      </c>
      <c r="B19" s="22">
        <v>73</v>
      </c>
      <c r="C19" s="22">
        <v>34</v>
      </c>
      <c r="D19" s="22">
        <v>77</v>
      </c>
      <c r="E19" s="22">
        <v>73</v>
      </c>
      <c r="F19" s="22">
        <v>78</v>
      </c>
      <c r="G19" s="22">
        <v>70</v>
      </c>
    </row>
    <row r="20" spans="1:7" x14ac:dyDescent="0.25">
      <c r="A20" t="s">
        <v>313</v>
      </c>
      <c r="B20" s="22">
        <v>81</v>
      </c>
      <c r="C20" s="22">
        <v>46</v>
      </c>
      <c r="D20" s="22">
        <v>71</v>
      </c>
      <c r="E20" s="22">
        <v>68</v>
      </c>
      <c r="F20" s="22">
        <v>69</v>
      </c>
      <c r="G20" s="22">
        <v>67</v>
      </c>
    </row>
    <row r="21" spans="1:7" x14ac:dyDescent="0.25">
      <c r="A21" t="s">
        <v>314</v>
      </c>
      <c r="B21" s="22">
        <v>81</v>
      </c>
      <c r="C21" s="22">
        <v>63</v>
      </c>
      <c r="D21" s="22">
        <v>85</v>
      </c>
      <c r="E21" s="22">
        <v>80</v>
      </c>
      <c r="F21" s="22">
        <v>76</v>
      </c>
      <c r="G21" s="22">
        <v>71</v>
      </c>
    </row>
    <row r="22" spans="1:7" x14ac:dyDescent="0.25">
      <c r="A22" t="s">
        <v>315</v>
      </c>
      <c r="B22" s="22">
        <v>82</v>
      </c>
      <c r="C22" s="22">
        <v>69</v>
      </c>
      <c r="D22" s="22">
        <v>83</v>
      </c>
      <c r="E22" s="22">
        <v>81</v>
      </c>
      <c r="F22" s="22">
        <v>74</v>
      </c>
      <c r="G22" s="22">
        <v>69</v>
      </c>
    </row>
    <row r="23" spans="1:7" x14ac:dyDescent="0.25">
      <c r="A23" t="s">
        <v>316</v>
      </c>
      <c r="B23" s="22">
        <v>84</v>
      </c>
      <c r="C23" s="22">
        <v>64</v>
      </c>
      <c r="D23" s="22">
        <v>86</v>
      </c>
      <c r="E23" s="22">
        <v>80</v>
      </c>
      <c r="F23" s="22">
        <v>82</v>
      </c>
      <c r="G23" s="22">
        <v>81</v>
      </c>
    </row>
    <row r="24" spans="1:7" x14ac:dyDescent="0.25">
      <c r="A24" s="4" t="s">
        <v>235</v>
      </c>
      <c r="B24" s="4">
        <v>80</v>
      </c>
      <c r="C24" s="4">
        <v>56</v>
      </c>
      <c r="D24" s="4">
        <v>81</v>
      </c>
      <c r="E24" s="4">
        <v>78</v>
      </c>
      <c r="F24" s="4">
        <v>73</v>
      </c>
      <c r="G24" s="4">
        <v>71</v>
      </c>
    </row>
    <row r="25" spans="1:7" x14ac:dyDescent="0.25">
      <c r="B25" s="22"/>
      <c r="C25" s="22"/>
      <c r="D25" s="22"/>
      <c r="E25" s="22"/>
      <c r="F25" s="22"/>
      <c r="G25" s="22"/>
    </row>
    <row r="26" spans="1:7" x14ac:dyDescent="0.25">
      <c r="A26" t="s">
        <v>189</v>
      </c>
    </row>
    <row r="27" spans="1:7" x14ac:dyDescent="0.25">
      <c r="A27" t="s">
        <v>280</v>
      </c>
    </row>
    <row r="28" spans="1:7" x14ac:dyDescent="0.25">
      <c r="A28" t="s">
        <v>318</v>
      </c>
    </row>
    <row r="30" spans="1:7" x14ac:dyDescent="0.25">
      <c r="A30" t="s">
        <v>195</v>
      </c>
    </row>
    <row r="31" spans="1:7" x14ac:dyDescent="0.25">
      <c r="A31" t="s">
        <v>196</v>
      </c>
    </row>
    <row r="32" spans="1:7" x14ac:dyDescent="0.25">
      <c r="A32" t="s">
        <v>197</v>
      </c>
    </row>
    <row r="33" spans="1:1" x14ac:dyDescent="0.25">
      <c r="A33" t="s">
        <v>198</v>
      </c>
    </row>
    <row r="34" spans="1:1" x14ac:dyDescent="0.25">
      <c r="A34" t="s">
        <v>199</v>
      </c>
    </row>
    <row r="35" spans="1:1" x14ac:dyDescent="0.25">
      <c r="A35" t="s">
        <v>200</v>
      </c>
    </row>
    <row r="36" spans="1:1" x14ac:dyDescent="0.25">
      <c r="A36" t="s">
        <v>201</v>
      </c>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
  <sheetViews>
    <sheetView workbookViewId="0">
      <selection activeCell="B3" sqref="B3"/>
    </sheetView>
  </sheetViews>
  <sheetFormatPr defaultRowHeight="15" x14ac:dyDescent="0.25"/>
  <cols>
    <col min="1" max="1" width="23.7109375" customWidth="1"/>
    <col min="2" max="7" width="30.7109375" customWidth="1"/>
  </cols>
  <sheetData>
    <row r="1" spans="1:8" x14ac:dyDescent="0.25">
      <c r="A1" s="4" t="s">
        <v>3</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185</v>
      </c>
      <c r="B3" s="5">
        <v>78</v>
      </c>
      <c r="C3" s="5">
        <v>44</v>
      </c>
      <c r="D3" s="5">
        <v>78</v>
      </c>
      <c r="E3" s="5">
        <v>74</v>
      </c>
      <c r="F3" s="5">
        <v>76</v>
      </c>
      <c r="G3" s="5">
        <v>69</v>
      </c>
    </row>
    <row r="4" spans="1:8" x14ac:dyDescent="0.25">
      <c r="A4" t="s">
        <v>186</v>
      </c>
      <c r="B4" s="5">
        <v>76</v>
      </c>
      <c r="C4" s="5">
        <v>42</v>
      </c>
      <c r="D4" s="5">
        <v>81</v>
      </c>
      <c r="E4" s="5">
        <v>77</v>
      </c>
      <c r="F4" s="5">
        <v>79</v>
      </c>
      <c r="G4" s="5">
        <v>71</v>
      </c>
    </row>
    <row r="5" spans="1:8" x14ac:dyDescent="0.25">
      <c r="A5" t="s">
        <v>187</v>
      </c>
      <c r="B5" s="5">
        <v>80</v>
      </c>
      <c r="C5" s="5">
        <v>47</v>
      </c>
      <c r="D5" s="5">
        <v>74</v>
      </c>
      <c r="E5" s="5">
        <v>69</v>
      </c>
      <c r="F5" s="5">
        <v>71</v>
      </c>
      <c r="G5" s="5">
        <v>65</v>
      </c>
    </row>
    <row r="6" spans="1:8" x14ac:dyDescent="0.25">
      <c r="A6" t="s">
        <v>188</v>
      </c>
      <c r="B6" s="5">
        <v>78</v>
      </c>
      <c r="C6" s="5">
        <v>42</v>
      </c>
      <c r="D6" s="5">
        <v>78</v>
      </c>
      <c r="E6" s="5">
        <v>74</v>
      </c>
      <c r="F6" s="5">
        <v>73</v>
      </c>
      <c r="G6" s="5">
        <v>69</v>
      </c>
    </row>
    <row r="7" spans="1:8" x14ac:dyDescent="0.25">
      <c r="A7" t="s">
        <v>186</v>
      </c>
      <c r="B7" s="5">
        <v>77</v>
      </c>
      <c r="C7" s="5">
        <v>39</v>
      </c>
      <c r="D7" s="5">
        <v>80</v>
      </c>
      <c r="E7" s="5">
        <v>76</v>
      </c>
      <c r="F7" s="5">
        <v>74</v>
      </c>
      <c r="G7" s="5">
        <v>70</v>
      </c>
    </row>
    <row r="8" spans="1:8" x14ac:dyDescent="0.25">
      <c r="A8" t="s">
        <v>187</v>
      </c>
      <c r="B8" s="5">
        <v>79</v>
      </c>
      <c r="C8" s="5">
        <v>45</v>
      </c>
      <c r="D8" s="5">
        <v>76</v>
      </c>
      <c r="E8" s="5">
        <v>72</v>
      </c>
      <c r="F8" s="5">
        <v>71</v>
      </c>
      <c r="G8" s="5">
        <v>67</v>
      </c>
    </row>
    <row r="9" spans="1:8" x14ac:dyDescent="0.25">
      <c r="B9" s="5"/>
      <c r="C9" s="5"/>
      <c r="D9" s="5"/>
      <c r="E9" s="5"/>
      <c r="F9" s="5"/>
      <c r="G9" s="5"/>
    </row>
    <row r="10" spans="1:8" x14ac:dyDescent="0.25">
      <c r="A10" t="s">
        <v>189</v>
      </c>
    </row>
    <row r="11" spans="1:8" x14ac:dyDescent="0.25">
      <c r="A11" t="s">
        <v>190</v>
      </c>
    </row>
    <row r="12" spans="1:8" x14ac:dyDescent="0.25">
      <c r="A12" t="s">
        <v>191</v>
      </c>
    </row>
    <row r="13" spans="1:8" x14ac:dyDescent="0.25">
      <c r="A13" t="s">
        <v>192</v>
      </c>
    </row>
    <row r="14" spans="1:8" x14ac:dyDescent="0.25">
      <c r="A14" t="s">
        <v>193</v>
      </c>
    </row>
    <row r="15" spans="1:8" x14ac:dyDescent="0.25">
      <c r="A15" t="s">
        <v>194</v>
      </c>
    </row>
    <row r="17" spans="1:1" x14ac:dyDescent="0.25">
      <c r="A17" t="s">
        <v>195</v>
      </c>
    </row>
    <row r="18" spans="1:1" x14ac:dyDescent="0.25">
      <c r="A18" t="s">
        <v>196</v>
      </c>
    </row>
    <row r="19" spans="1:1" x14ac:dyDescent="0.25">
      <c r="A19" t="s">
        <v>197</v>
      </c>
    </row>
    <row r="20" spans="1:1" x14ac:dyDescent="0.25">
      <c r="A20" t="s">
        <v>198</v>
      </c>
    </row>
    <row r="21" spans="1:1" x14ac:dyDescent="0.25">
      <c r="A21" t="s">
        <v>199</v>
      </c>
    </row>
    <row r="22" spans="1:1" x14ac:dyDescent="0.25">
      <c r="A22" t="s">
        <v>200</v>
      </c>
    </row>
    <row r="23" spans="1:1" x14ac:dyDescent="0.25">
      <c r="A23" t="s">
        <v>201</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H36"/>
  <sheetViews>
    <sheetView workbookViewId="0"/>
  </sheetViews>
  <sheetFormatPr defaultRowHeight="15" x14ac:dyDescent="0.25"/>
  <cols>
    <col min="1" max="1" width="54.7109375" customWidth="1"/>
    <col min="2" max="7" width="30.7109375" customWidth="1"/>
  </cols>
  <sheetData>
    <row r="1" spans="1:8" x14ac:dyDescent="0.25">
      <c r="A1" s="4" t="s">
        <v>26</v>
      </c>
      <c r="H1" s="1" t="str">
        <f>HYPERLINK("#'INDEX'!A1", "Back to INDEX")</f>
        <v>Back to INDEX</v>
      </c>
    </row>
    <row r="2" spans="1:8" ht="25.5" x14ac:dyDescent="0.25">
      <c r="A2" s="3" t="s">
        <v>178</v>
      </c>
      <c r="B2" s="3" t="s">
        <v>320</v>
      </c>
      <c r="C2" s="3" t="s">
        <v>321</v>
      </c>
      <c r="D2" s="3" t="s">
        <v>322</v>
      </c>
      <c r="E2" s="3" t="s">
        <v>323</v>
      </c>
      <c r="F2" s="3" t="s">
        <v>324</v>
      </c>
      <c r="G2" s="3" t="s">
        <v>325</v>
      </c>
    </row>
    <row r="3" spans="1:8" x14ac:dyDescent="0.25">
      <c r="A3" t="s">
        <v>296</v>
      </c>
      <c r="B3" s="23">
        <v>75</v>
      </c>
      <c r="C3" s="23">
        <v>36</v>
      </c>
      <c r="D3" s="23">
        <v>76</v>
      </c>
      <c r="E3" s="23">
        <v>72</v>
      </c>
      <c r="F3" s="23">
        <v>72</v>
      </c>
      <c r="G3" s="23">
        <v>64</v>
      </c>
    </row>
    <row r="4" spans="1:8" x14ac:dyDescent="0.25">
      <c r="A4" t="s">
        <v>297</v>
      </c>
      <c r="B4" s="23">
        <v>73</v>
      </c>
      <c r="C4" s="23">
        <v>46</v>
      </c>
      <c r="D4" s="23">
        <v>70</v>
      </c>
      <c r="E4" s="23">
        <v>70</v>
      </c>
      <c r="F4" s="23">
        <v>69</v>
      </c>
      <c r="G4" s="23">
        <v>62</v>
      </c>
    </row>
    <row r="5" spans="1:8" x14ac:dyDescent="0.25">
      <c r="A5" t="s">
        <v>298</v>
      </c>
      <c r="B5" s="23">
        <v>76</v>
      </c>
      <c r="C5" s="23">
        <v>45</v>
      </c>
      <c r="D5" s="23">
        <v>72</v>
      </c>
      <c r="E5" s="23">
        <v>72</v>
      </c>
      <c r="F5" s="23">
        <v>70</v>
      </c>
      <c r="G5" s="23">
        <v>62</v>
      </c>
    </row>
    <row r="6" spans="1:8" x14ac:dyDescent="0.25">
      <c r="A6" t="s">
        <v>299</v>
      </c>
      <c r="B6" s="23">
        <v>75</v>
      </c>
      <c r="C6" s="23">
        <v>41</v>
      </c>
      <c r="D6" s="23">
        <v>73</v>
      </c>
      <c r="E6" s="23">
        <v>65</v>
      </c>
      <c r="F6" s="23">
        <v>60</v>
      </c>
      <c r="G6" s="23">
        <v>58</v>
      </c>
    </row>
    <row r="7" spans="1:8" x14ac:dyDescent="0.25">
      <c r="A7" t="s">
        <v>300</v>
      </c>
      <c r="B7" s="23">
        <v>81</v>
      </c>
      <c r="C7" s="23">
        <v>41</v>
      </c>
      <c r="D7" s="23">
        <v>84</v>
      </c>
      <c r="E7" s="23">
        <v>78</v>
      </c>
      <c r="F7" s="23">
        <v>79</v>
      </c>
      <c r="G7" s="23">
        <v>70</v>
      </c>
    </row>
    <row r="8" spans="1:8" x14ac:dyDescent="0.25">
      <c r="A8" t="s">
        <v>301</v>
      </c>
      <c r="B8" s="23">
        <v>83</v>
      </c>
      <c r="C8" s="23">
        <v>42</v>
      </c>
      <c r="D8" s="23">
        <v>85</v>
      </c>
      <c r="E8" s="23">
        <v>78</v>
      </c>
      <c r="F8" s="23">
        <v>77</v>
      </c>
      <c r="G8" s="23">
        <v>75</v>
      </c>
    </row>
    <row r="9" spans="1:8" x14ac:dyDescent="0.25">
      <c r="A9" t="s">
        <v>302</v>
      </c>
      <c r="B9" s="23">
        <v>81</v>
      </c>
      <c r="C9" s="23">
        <v>59</v>
      </c>
      <c r="D9" s="23">
        <v>71</v>
      </c>
      <c r="E9" s="23">
        <v>72</v>
      </c>
      <c r="F9" s="23">
        <v>70</v>
      </c>
      <c r="G9" s="23">
        <v>63</v>
      </c>
    </row>
    <row r="10" spans="1:8" x14ac:dyDescent="0.25">
      <c r="A10" t="s">
        <v>303</v>
      </c>
      <c r="B10" s="23">
        <v>81</v>
      </c>
      <c r="C10" s="23">
        <v>32</v>
      </c>
      <c r="D10" s="23">
        <v>80</v>
      </c>
      <c r="E10" s="23">
        <v>78</v>
      </c>
      <c r="F10" s="23">
        <v>78</v>
      </c>
      <c r="G10" s="23">
        <v>72</v>
      </c>
    </row>
    <row r="11" spans="1:8" x14ac:dyDescent="0.25">
      <c r="A11" t="s">
        <v>304</v>
      </c>
      <c r="B11" s="23">
        <v>85</v>
      </c>
      <c r="C11" s="23">
        <v>53</v>
      </c>
      <c r="D11" s="23">
        <v>85</v>
      </c>
      <c r="E11" s="23">
        <v>83</v>
      </c>
      <c r="F11" s="23">
        <v>77</v>
      </c>
      <c r="G11" s="23">
        <v>72</v>
      </c>
    </row>
    <row r="12" spans="1:8" x14ac:dyDescent="0.25">
      <c r="A12" t="s">
        <v>305</v>
      </c>
      <c r="B12" s="23">
        <v>67</v>
      </c>
      <c r="C12" s="23">
        <v>46</v>
      </c>
      <c r="D12" s="23">
        <v>48</v>
      </c>
      <c r="E12" s="23">
        <v>40</v>
      </c>
      <c r="F12" s="23">
        <v>42</v>
      </c>
      <c r="G12" s="23">
        <v>28</v>
      </c>
    </row>
    <row r="13" spans="1:8" x14ac:dyDescent="0.25">
      <c r="A13" t="s">
        <v>306</v>
      </c>
      <c r="B13" s="23">
        <v>81</v>
      </c>
      <c r="C13" s="23">
        <v>62</v>
      </c>
      <c r="D13" s="23">
        <v>79</v>
      </c>
      <c r="E13" s="23">
        <v>67</v>
      </c>
      <c r="F13" s="23">
        <v>69</v>
      </c>
      <c r="G13" s="23">
        <v>56</v>
      </c>
    </row>
    <row r="14" spans="1:8" x14ac:dyDescent="0.25">
      <c r="A14" t="s">
        <v>307</v>
      </c>
      <c r="B14" s="23">
        <v>86</v>
      </c>
      <c r="C14" s="23">
        <v>59</v>
      </c>
      <c r="D14" s="23">
        <v>80</v>
      </c>
      <c r="E14" s="23">
        <v>76</v>
      </c>
      <c r="F14" s="23">
        <v>75</v>
      </c>
      <c r="G14" s="23">
        <v>68</v>
      </c>
    </row>
    <row r="15" spans="1:8" x14ac:dyDescent="0.25">
      <c r="A15" t="s">
        <v>308</v>
      </c>
      <c r="B15" s="23">
        <v>78</v>
      </c>
      <c r="C15" s="23">
        <v>34</v>
      </c>
      <c r="D15" s="23">
        <v>80</v>
      </c>
      <c r="E15" s="23">
        <v>75</v>
      </c>
      <c r="F15" s="23">
        <v>76</v>
      </c>
      <c r="G15" s="23">
        <v>71</v>
      </c>
    </row>
    <row r="16" spans="1:8" x14ac:dyDescent="0.25">
      <c r="A16" t="s">
        <v>309</v>
      </c>
      <c r="B16" s="23">
        <v>78</v>
      </c>
      <c r="C16" s="23">
        <v>46</v>
      </c>
      <c r="D16" s="23">
        <v>78</v>
      </c>
      <c r="E16" s="23">
        <v>75</v>
      </c>
      <c r="F16" s="23">
        <v>73</v>
      </c>
      <c r="G16" s="23">
        <v>69</v>
      </c>
    </row>
    <row r="17" spans="1:7" x14ac:dyDescent="0.25">
      <c r="A17" t="s">
        <v>310</v>
      </c>
      <c r="B17" s="23">
        <v>83</v>
      </c>
      <c r="C17" s="23">
        <v>40</v>
      </c>
      <c r="D17" s="23">
        <v>89</v>
      </c>
      <c r="E17" s="23">
        <v>82</v>
      </c>
      <c r="F17" s="23">
        <v>82</v>
      </c>
      <c r="G17" s="23">
        <v>79</v>
      </c>
    </row>
    <row r="18" spans="1:7" x14ac:dyDescent="0.25">
      <c r="A18" t="s">
        <v>311</v>
      </c>
      <c r="B18" s="23">
        <v>81</v>
      </c>
      <c r="C18" s="23">
        <v>43</v>
      </c>
      <c r="D18" s="23">
        <v>80</v>
      </c>
      <c r="E18" s="23">
        <v>75</v>
      </c>
      <c r="F18" s="23">
        <v>76</v>
      </c>
      <c r="G18" s="23">
        <v>70</v>
      </c>
    </row>
    <row r="19" spans="1:7" x14ac:dyDescent="0.25">
      <c r="A19" t="s">
        <v>312</v>
      </c>
      <c r="B19" s="23">
        <v>83</v>
      </c>
      <c r="C19" s="23">
        <v>42</v>
      </c>
      <c r="D19" s="23">
        <v>86</v>
      </c>
      <c r="E19" s="23">
        <v>80</v>
      </c>
      <c r="F19" s="23">
        <v>77</v>
      </c>
      <c r="G19" s="23">
        <v>77</v>
      </c>
    </row>
    <row r="20" spans="1:7" x14ac:dyDescent="0.25">
      <c r="A20" t="s">
        <v>313</v>
      </c>
      <c r="B20" s="23">
        <v>77</v>
      </c>
      <c r="C20" s="23">
        <v>32</v>
      </c>
      <c r="D20" s="23">
        <v>80</v>
      </c>
      <c r="E20" s="23">
        <v>71</v>
      </c>
      <c r="F20" s="23">
        <v>72</v>
      </c>
      <c r="G20" s="23">
        <v>69</v>
      </c>
    </row>
    <row r="21" spans="1:7" x14ac:dyDescent="0.25">
      <c r="A21" t="s">
        <v>314</v>
      </c>
      <c r="B21" s="23">
        <v>76</v>
      </c>
      <c r="C21" s="23">
        <v>42</v>
      </c>
      <c r="D21" s="23">
        <v>77</v>
      </c>
      <c r="E21" s="23">
        <v>67</v>
      </c>
      <c r="F21" s="23">
        <v>61</v>
      </c>
      <c r="G21" s="23">
        <v>62</v>
      </c>
    </row>
    <row r="22" spans="1:7" x14ac:dyDescent="0.25">
      <c r="A22" t="s">
        <v>315</v>
      </c>
      <c r="B22" s="23">
        <v>77</v>
      </c>
      <c r="C22" s="23">
        <v>39</v>
      </c>
      <c r="D22" s="23">
        <v>78</v>
      </c>
      <c r="E22" s="23">
        <v>69</v>
      </c>
      <c r="F22" s="23">
        <v>70</v>
      </c>
      <c r="G22" s="23">
        <v>64</v>
      </c>
    </row>
    <row r="23" spans="1:7" x14ac:dyDescent="0.25">
      <c r="A23" t="s">
        <v>316</v>
      </c>
      <c r="B23" s="23">
        <v>72</v>
      </c>
      <c r="C23" s="23">
        <v>25</v>
      </c>
      <c r="D23" s="23">
        <v>75</v>
      </c>
      <c r="E23" s="23">
        <v>65</v>
      </c>
      <c r="F23" s="23">
        <v>65</v>
      </c>
      <c r="G23" s="23">
        <v>58</v>
      </c>
    </row>
    <row r="24" spans="1:7" x14ac:dyDescent="0.25">
      <c r="A24" s="4" t="s">
        <v>235</v>
      </c>
      <c r="B24" s="4">
        <v>78</v>
      </c>
      <c r="C24" s="4">
        <v>42</v>
      </c>
      <c r="D24" s="4">
        <v>78</v>
      </c>
      <c r="E24" s="4">
        <v>74</v>
      </c>
      <c r="F24" s="4">
        <v>73</v>
      </c>
      <c r="G24" s="4">
        <v>69</v>
      </c>
    </row>
    <row r="25" spans="1:7" x14ac:dyDescent="0.25">
      <c r="B25" s="23"/>
      <c r="C25" s="23"/>
      <c r="D25" s="23"/>
      <c r="E25" s="23"/>
      <c r="F25" s="23"/>
      <c r="G25" s="23"/>
    </row>
    <row r="26" spans="1:7" x14ac:dyDescent="0.25">
      <c r="A26" t="s">
        <v>189</v>
      </c>
    </row>
    <row r="27" spans="1:7" x14ac:dyDescent="0.25">
      <c r="A27" t="s">
        <v>232</v>
      </c>
    </row>
    <row r="28" spans="1:7" x14ac:dyDescent="0.25">
      <c r="A28" t="s">
        <v>318</v>
      </c>
    </row>
    <row r="30" spans="1:7" x14ac:dyDescent="0.25">
      <c r="A30" t="s">
        <v>195</v>
      </c>
    </row>
    <row r="31" spans="1:7" x14ac:dyDescent="0.25">
      <c r="A31" t="s">
        <v>196</v>
      </c>
    </row>
    <row r="32" spans="1:7" x14ac:dyDescent="0.25">
      <c r="A32" t="s">
        <v>197</v>
      </c>
    </row>
    <row r="33" spans="1:1" x14ac:dyDescent="0.25">
      <c r="A33" t="s">
        <v>198</v>
      </c>
    </row>
    <row r="34" spans="1:1" x14ac:dyDescent="0.25">
      <c r="A34" t="s">
        <v>199</v>
      </c>
    </row>
    <row r="35" spans="1:1" x14ac:dyDescent="0.25">
      <c r="A35" t="s">
        <v>200</v>
      </c>
    </row>
    <row r="36" spans="1:1" x14ac:dyDescent="0.25">
      <c r="A36" t="s">
        <v>201</v>
      </c>
    </row>
  </sheetData>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H36"/>
  <sheetViews>
    <sheetView workbookViewId="0"/>
  </sheetViews>
  <sheetFormatPr defaultRowHeight="15" x14ac:dyDescent="0.25"/>
  <cols>
    <col min="1" max="1" width="54.7109375" customWidth="1"/>
    <col min="2" max="7" width="30.7109375" customWidth="1"/>
  </cols>
  <sheetData>
    <row r="1" spans="1:8" x14ac:dyDescent="0.25">
      <c r="A1" s="4" t="s">
        <v>27</v>
      </c>
      <c r="H1" s="1" t="str">
        <f>HYPERLINK("#'INDEX'!A1", "Back to INDEX")</f>
        <v>Back to INDEX</v>
      </c>
    </row>
    <row r="2" spans="1:8" ht="25.5" x14ac:dyDescent="0.25">
      <c r="A2" s="3" t="s">
        <v>178</v>
      </c>
      <c r="B2" s="3" t="s">
        <v>320</v>
      </c>
      <c r="C2" s="3" t="s">
        <v>321</v>
      </c>
      <c r="D2" s="3" t="s">
        <v>322</v>
      </c>
      <c r="E2" s="3" t="s">
        <v>323</v>
      </c>
      <c r="F2" s="3" t="s">
        <v>324</v>
      </c>
      <c r="G2" s="3" t="s">
        <v>325</v>
      </c>
    </row>
    <row r="3" spans="1:8" x14ac:dyDescent="0.25">
      <c r="A3" t="s">
        <v>296</v>
      </c>
      <c r="B3" s="24">
        <v>75</v>
      </c>
      <c r="C3" s="24">
        <v>36</v>
      </c>
      <c r="D3" s="24">
        <v>76</v>
      </c>
      <c r="E3" s="24">
        <v>72</v>
      </c>
      <c r="F3" s="24">
        <v>72</v>
      </c>
      <c r="G3" s="24">
        <v>64</v>
      </c>
    </row>
    <row r="4" spans="1:8" x14ac:dyDescent="0.25">
      <c r="A4" t="s">
        <v>297</v>
      </c>
      <c r="B4" s="24">
        <v>72</v>
      </c>
      <c r="C4" s="24">
        <v>43</v>
      </c>
      <c r="D4" s="24">
        <v>69</v>
      </c>
      <c r="E4" s="24">
        <v>68</v>
      </c>
      <c r="F4" s="24">
        <v>68</v>
      </c>
      <c r="G4" s="24">
        <v>60</v>
      </c>
    </row>
    <row r="5" spans="1:8" x14ac:dyDescent="0.25">
      <c r="A5" t="s">
        <v>298</v>
      </c>
      <c r="B5" s="24">
        <v>76</v>
      </c>
      <c r="C5" s="24">
        <v>45</v>
      </c>
      <c r="D5" s="24">
        <v>72</v>
      </c>
      <c r="E5" s="24">
        <v>72</v>
      </c>
      <c r="F5" s="24">
        <v>70</v>
      </c>
      <c r="G5" s="24">
        <v>62</v>
      </c>
    </row>
    <row r="6" spans="1:8" x14ac:dyDescent="0.25">
      <c r="A6" t="s">
        <v>299</v>
      </c>
      <c r="B6" s="24">
        <v>75</v>
      </c>
      <c r="C6" s="24">
        <v>41</v>
      </c>
      <c r="D6" s="24">
        <v>73</v>
      </c>
      <c r="E6" s="24">
        <v>65</v>
      </c>
      <c r="F6" s="24">
        <v>60</v>
      </c>
      <c r="G6" s="24">
        <v>58</v>
      </c>
    </row>
    <row r="7" spans="1:8" x14ac:dyDescent="0.25">
      <c r="A7" t="s">
        <v>300</v>
      </c>
      <c r="B7" s="24">
        <v>81</v>
      </c>
      <c r="C7" s="24">
        <v>41</v>
      </c>
      <c r="D7" s="24">
        <v>84</v>
      </c>
      <c r="E7" s="24">
        <v>77</v>
      </c>
      <c r="F7" s="24">
        <v>79</v>
      </c>
      <c r="G7" s="24">
        <v>70</v>
      </c>
    </row>
    <row r="8" spans="1:8" x14ac:dyDescent="0.25">
      <c r="A8" t="s">
        <v>301</v>
      </c>
      <c r="B8" s="24">
        <v>83</v>
      </c>
      <c r="C8" s="24">
        <v>42</v>
      </c>
      <c r="D8" s="24">
        <v>85</v>
      </c>
      <c r="E8" s="24">
        <v>78</v>
      </c>
      <c r="F8" s="24">
        <v>77</v>
      </c>
      <c r="G8" s="24">
        <v>75</v>
      </c>
    </row>
    <row r="9" spans="1:8" x14ac:dyDescent="0.25">
      <c r="A9" t="s">
        <v>302</v>
      </c>
      <c r="B9" s="24">
        <v>81</v>
      </c>
      <c r="C9" s="24">
        <v>59</v>
      </c>
      <c r="D9" s="24">
        <v>71</v>
      </c>
      <c r="E9" s="24">
        <v>72</v>
      </c>
      <c r="F9" s="24">
        <v>70</v>
      </c>
      <c r="G9" s="24">
        <v>63</v>
      </c>
    </row>
    <row r="10" spans="1:8" x14ac:dyDescent="0.25">
      <c r="A10" t="s">
        <v>303</v>
      </c>
      <c r="B10" s="24">
        <v>81</v>
      </c>
      <c r="C10" s="24">
        <v>32</v>
      </c>
      <c r="D10" s="24">
        <v>80</v>
      </c>
      <c r="E10" s="24">
        <v>78</v>
      </c>
      <c r="F10" s="24">
        <v>78</v>
      </c>
      <c r="G10" s="24">
        <v>71</v>
      </c>
    </row>
    <row r="11" spans="1:8" x14ac:dyDescent="0.25">
      <c r="A11" t="s">
        <v>304</v>
      </c>
      <c r="B11" s="24">
        <v>85</v>
      </c>
      <c r="C11" s="24">
        <v>53</v>
      </c>
      <c r="D11" s="24">
        <v>85</v>
      </c>
      <c r="E11" s="24">
        <v>83</v>
      </c>
      <c r="F11" s="24">
        <v>77</v>
      </c>
      <c r="G11" s="24">
        <v>72</v>
      </c>
    </row>
    <row r="12" spans="1:8" x14ac:dyDescent="0.25">
      <c r="A12" t="s">
        <v>305</v>
      </c>
      <c r="B12" s="24">
        <v>67</v>
      </c>
      <c r="C12" s="24">
        <v>46</v>
      </c>
      <c r="D12" s="24">
        <v>48</v>
      </c>
      <c r="E12" s="24">
        <v>40</v>
      </c>
      <c r="F12" s="24">
        <v>42</v>
      </c>
      <c r="G12" s="24">
        <v>28</v>
      </c>
    </row>
    <row r="13" spans="1:8" x14ac:dyDescent="0.25">
      <c r="A13" t="s">
        <v>306</v>
      </c>
      <c r="B13" s="24">
        <v>81</v>
      </c>
      <c r="C13" s="24">
        <v>62</v>
      </c>
      <c r="D13" s="24">
        <v>79</v>
      </c>
      <c r="E13" s="24">
        <v>67</v>
      </c>
      <c r="F13" s="24">
        <v>69</v>
      </c>
      <c r="G13" s="24">
        <v>56</v>
      </c>
    </row>
    <row r="14" spans="1:8" x14ac:dyDescent="0.25">
      <c r="A14" t="s">
        <v>307</v>
      </c>
      <c r="B14" s="24">
        <v>86</v>
      </c>
      <c r="C14" s="24">
        <v>59</v>
      </c>
      <c r="D14" s="24">
        <v>80</v>
      </c>
      <c r="E14" s="24">
        <v>76</v>
      </c>
      <c r="F14" s="24">
        <v>75</v>
      </c>
      <c r="G14" s="24">
        <v>68</v>
      </c>
    </row>
    <row r="15" spans="1:8" x14ac:dyDescent="0.25">
      <c r="A15" t="s">
        <v>308</v>
      </c>
      <c r="B15" s="24">
        <v>78</v>
      </c>
      <c r="C15" s="24">
        <v>34</v>
      </c>
      <c r="D15" s="24">
        <v>80</v>
      </c>
      <c r="E15" s="24">
        <v>75</v>
      </c>
      <c r="F15" s="24">
        <v>76</v>
      </c>
      <c r="G15" s="24">
        <v>71</v>
      </c>
    </row>
    <row r="16" spans="1:8" x14ac:dyDescent="0.25">
      <c r="A16" t="s">
        <v>309</v>
      </c>
      <c r="B16" s="24">
        <v>77</v>
      </c>
      <c r="C16" s="24">
        <v>44</v>
      </c>
      <c r="D16" s="24">
        <v>76</v>
      </c>
      <c r="E16" s="24">
        <v>73</v>
      </c>
      <c r="F16" s="24">
        <v>72</v>
      </c>
      <c r="G16" s="24">
        <v>67</v>
      </c>
    </row>
    <row r="17" spans="1:7" x14ac:dyDescent="0.25">
      <c r="A17" t="s">
        <v>310</v>
      </c>
      <c r="B17" s="24">
        <v>82</v>
      </c>
      <c r="C17" s="24">
        <v>39</v>
      </c>
      <c r="D17" s="24">
        <v>87</v>
      </c>
      <c r="E17" s="24">
        <v>78</v>
      </c>
      <c r="F17" s="24">
        <v>80</v>
      </c>
      <c r="G17" s="24">
        <v>76</v>
      </c>
    </row>
    <row r="18" spans="1:7" x14ac:dyDescent="0.25">
      <c r="A18" t="s">
        <v>311</v>
      </c>
      <c r="B18" s="24">
        <v>80</v>
      </c>
      <c r="C18" s="24">
        <v>42</v>
      </c>
      <c r="D18" s="24">
        <v>79</v>
      </c>
      <c r="E18" s="24">
        <v>75</v>
      </c>
      <c r="F18" s="24">
        <v>76</v>
      </c>
      <c r="G18" s="24">
        <v>69</v>
      </c>
    </row>
    <row r="19" spans="1:7" x14ac:dyDescent="0.25">
      <c r="A19" t="s">
        <v>312</v>
      </c>
      <c r="B19" s="24">
        <v>84</v>
      </c>
      <c r="C19" s="24">
        <v>42</v>
      </c>
      <c r="D19" s="24">
        <v>86</v>
      </c>
      <c r="E19" s="24">
        <v>81</v>
      </c>
      <c r="F19" s="24">
        <v>78</v>
      </c>
      <c r="G19" s="24">
        <v>77</v>
      </c>
    </row>
    <row r="20" spans="1:7" x14ac:dyDescent="0.25">
      <c r="A20" t="s">
        <v>313</v>
      </c>
      <c r="B20" s="24">
        <v>77</v>
      </c>
      <c r="C20" s="24">
        <v>32</v>
      </c>
      <c r="D20" s="24">
        <v>80</v>
      </c>
      <c r="E20" s="24">
        <v>71</v>
      </c>
      <c r="F20" s="24">
        <v>72</v>
      </c>
      <c r="G20" s="24">
        <v>69</v>
      </c>
    </row>
    <row r="21" spans="1:7" x14ac:dyDescent="0.25">
      <c r="A21" t="s">
        <v>314</v>
      </c>
      <c r="B21" s="24">
        <v>76</v>
      </c>
      <c r="C21" s="24">
        <v>41</v>
      </c>
      <c r="D21" s="24">
        <v>77</v>
      </c>
      <c r="E21" s="24">
        <v>66</v>
      </c>
      <c r="F21" s="24">
        <v>59</v>
      </c>
      <c r="G21" s="24">
        <v>62</v>
      </c>
    </row>
    <row r="22" spans="1:7" x14ac:dyDescent="0.25">
      <c r="A22" t="s">
        <v>315</v>
      </c>
      <c r="B22" s="24">
        <v>77</v>
      </c>
      <c r="C22" s="24">
        <v>39</v>
      </c>
      <c r="D22" s="24">
        <v>78</v>
      </c>
      <c r="E22" s="24">
        <v>69</v>
      </c>
      <c r="F22" s="24">
        <v>70</v>
      </c>
      <c r="G22" s="24">
        <v>64</v>
      </c>
    </row>
    <row r="23" spans="1:7" x14ac:dyDescent="0.25">
      <c r="A23" t="s">
        <v>316</v>
      </c>
      <c r="B23" s="24">
        <v>72</v>
      </c>
      <c r="C23" s="24">
        <v>25</v>
      </c>
      <c r="D23" s="24">
        <v>75</v>
      </c>
      <c r="E23" s="24">
        <v>65</v>
      </c>
      <c r="F23" s="24">
        <v>65</v>
      </c>
      <c r="G23" s="24">
        <v>58</v>
      </c>
    </row>
    <row r="24" spans="1:7" x14ac:dyDescent="0.25">
      <c r="A24" s="4" t="s">
        <v>235</v>
      </c>
      <c r="B24" s="4">
        <v>78</v>
      </c>
      <c r="C24" s="4">
        <v>41</v>
      </c>
      <c r="D24" s="4">
        <v>77</v>
      </c>
      <c r="E24" s="4">
        <v>73</v>
      </c>
      <c r="F24" s="4">
        <v>72</v>
      </c>
      <c r="G24" s="4">
        <v>67</v>
      </c>
    </row>
    <row r="25" spans="1:7" x14ac:dyDescent="0.25">
      <c r="B25" s="24"/>
      <c r="C25" s="24"/>
      <c r="D25" s="24"/>
      <c r="E25" s="24"/>
      <c r="F25" s="24"/>
      <c r="G25" s="24"/>
    </row>
    <row r="26" spans="1:7" x14ac:dyDescent="0.25">
      <c r="A26" t="s">
        <v>189</v>
      </c>
    </row>
    <row r="27" spans="1:7" x14ac:dyDescent="0.25">
      <c r="A27" t="s">
        <v>281</v>
      </c>
    </row>
    <row r="28" spans="1:7" x14ac:dyDescent="0.25">
      <c r="A28" t="s">
        <v>318</v>
      </c>
    </row>
    <row r="30" spans="1:7" x14ac:dyDescent="0.25">
      <c r="A30" t="s">
        <v>195</v>
      </c>
    </row>
    <row r="31" spans="1:7" x14ac:dyDescent="0.25">
      <c r="A31" t="s">
        <v>196</v>
      </c>
    </row>
    <row r="32" spans="1:7" x14ac:dyDescent="0.25">
      <c r="A32" t="s">
        <v>197</v>
      </c>
    </row>
    <row r="33" spans="1:1" x14ac:dyDescent="0.25">
      <c r="A33" t="s">
        <v>198</v>
      </c>
    </row>
    <row r="34" spans="1:1" x14ac:dyDescent="0.25">
      <c r="A34" t="s">
        <v>199</v>
      </c>
    </row>
    <row r="35" spans="1:1" x14ac:dyDescent="0.25">
      <c r="A35" t="s">
        <v>200</v>
      </c>
    </row>
    <row r="36" spans="1:1" x14ac:dyDescent="0.25">
      <c r="A36" t="s">
        <v>201</v>
      </c>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H36"/>
  <sheetViews>
    <sheetView workbookViewId="0"/>
  </sheetViews>
  <sheetFormatPr defaultRowHeight="15" x14ac:dyDescent="0.25"/>
  <cols>
    <col min="1" max="1" width="54.7109375" customWidth="1"/>
    <col min="2" max="7" width="30.7109375" customWidth="1"/>
  </cols>
  <sheetData>
    <row r="1" spans="1:8" x14ac:dyDescent="0.25">
      <c r="A1" s="4" t="s">
        <v>28</v>
      </c>
      <c r="H1" s="1" t="str">
        <f>HYPERLINK("#'INDEX'!A1", "Back to INDEX")</f>
        <v>Back to INDEX</v>
      </c>
    </row>
    <row r="2" spans="1:8" ht="25.5" x14ac:dyDescent="0.25">
      <c r="A2" s="3" t="s">
        <v>178</v>
      </c>
      <c r="B2" s="3" t="s">
        <v>320</v>
      </c>
      <c r="C2" s="3" t="s">
        <v>321</v>
      </c>
      <c r="D2" s="3" t="s">
        <v>322</v>
      </c>
      <c r="E2" s="3" t="s">
        <v>323</v>
      </c>
      <c r="F2" s="3" t="s">
        <v>324</v>
      </c>
      <c r="G2" s="3" t="s">
        <v>325</v>
      </c>
    </row>
    <row r="3" spans="1:8" x14ac:dyDescent="0.25">
      <c r="A3" t="s">
        <v>296</v>
      </c>
      <c r="B3" s="25" t="s">
        <v>178</v>
      </c>
      <c r="C3" s="25" t="s">
        <v>178</v>
      </c>
      <c r="D3" s="25" t="s">
        <v>178</v>
      </c>
      <c r="E3" s="25" t="s">
        <v>178</v>
      </c>
      <c r="F3" s="25" t="s">
        <v>178</v>
      </c>
      <c r="G3" s="25" t="s">
        <v>178</v>
      </c>
    </row>
    <row r="4" spans="1:8" x14ac:dyDescent="0.25">
      <c r="A4" t="s">
        <v>297</v>
      </c>
      <c r="B4" s="25">
        <v>80</v>
      </c>
      <c r="C4" s="25">
        <v>66</v>
      </c>
      <c r="D4" s="25">
        <v>79</v>
      </c>
      <c r="E4" s="25">
        <v>78</v>
      </c>
      <c r="F4" s="25">
        <v>74</v>
      </c>
      <c r="G4" s="25">
        <v>77</v>
      </c>
    </row>
    <row r="5" spans="1:8" x14ac:dyDescent="0.25">
      <c r="A5" t="s">
        <v>298</v>
      </c>
      <c r="B5" s="25">
        <v>79</v>
      </c>
      <c r="C5" s="25">
        <v>52</v>
      </c>
      <c r="D5" s="25">
        <v>78</v>
      </c>
      <c r="E5" s="25">
        <v>70</v>
      </c>
      <c r="F5" s="25">
        <v>65</v>
      </c>
      <c r="G5" s="25">
        <v>72</v>
      </c>
    </row>
    <row r="6" spans="1:8" x14ac:dyDescent="0.25">
      <c r="A6" t="s">
        <v>299</v>
      </c>
      <c r="B6" s="25" t="s">
        <v>178</v>
      </c>
      <c r="C6" s="25" t="s">
        <v>178</v>
      </c>
      <c r="D6" s="25" t="s">
        <v>178</v>
      </c>
      <c r="E6" s="25" t="s">
        <v>178</v>
      </c>
      <c r="F6" s="25" t="s">
        <v>178</v>
      </c>
      <c r="G6" s="25" t="s">
        <v>178</v>
      </c>
    </row>
    <row r="7" spans="1:8" x14ac:dyDescent="0.25">
      <c r="A7" t="s">
        <v>300</v>
      </c>
      <c r="B7" s="25" t="s">
        <v>282</v>
      </c>
      <c r="C7" s="25" t="s">
        <v>282</v>
      </c>
      <c r="D7" s="25" t="s">
        <v>282</v>
      </c>
      <c r="E7" s="25" t="s">
        <v>282</v>
      </c>
      <c r="F7" s="25" t="s">
        <v>178</v>
      </c>
      <c r="G7" s="25" t="s">
        <v>282</v>
      </c>
    </row>
    <row r="8" spans="1:8" x14ac:dyDescent="0.25">
      <c r="A8" t="s">
        <v>301</v>
      </c>
      <c r="B8" s="25">
        <v>88</v>
      </c>
      <c r="C8" s="25">
        <v>26</v>
      </c>
      <c r="D8" s="25">
        <v>98</v>
      </c>
      <c r="E8" s="25">
        <v>93</v>
      </c>
      <c r="F8" s="25" t="s">
        <v>282</v>
      </c>
      <c r="G8" s="25">
        <v>96</v>
      </c>
    </row>
    <row r="9" spans="1:8" x14ac:dyDescent="0.25">
      <c r="A9" t="s">
        <v>302</v>
      </c>
      <c r="B9" s="25" t="s">
        <v>282</v>
      </c>
      <c r="C9" s="25" t="s">
        <v>282</v>
      </c>
      <c r="D9" s="25" t="s">
        <v>282</v>
      </c>
      <c r="E9" s="25" t="s">
        <v>282</v>
      </c>
      <c r="F9" s="25" t="s">
        <v>282</v>
      </c>
      <c r="G9" s="25" t="s">
        <v>282</v>
      </c>
    </row>
    <row r="10" spans="1:8" x14ac:dyDescent="0.25">
      <c r="A10" t="s">
        <v>303</v>
      </c>
      <c r="B10" s="25">
        <v>82</v>
      </c>
      <c r="C10" s="25">
        <v>34</v>
      </c>
      <c r="D10" s="25">
        <v>80</v>
      </c>
      <c r="E10" s="25">
        <v>78</v>
      </c>
      <c r="F10" s="25">
        <v>78</v>
      </c>
      <c r="G10" s="25">
        <v>78</v>
      </c>
    </row>
    <row r="11" spans="1:8" x14ac:dyDescent="0.25">
      <c r="A11" t="s">
        <v>304</v>
      </c>
      <c r="B11" s="25" t="s">
        <v>178</v>
      </c>
      <c r="C11" s="25" t="s">
        <v>178</v>
      </c>
      <c r="D11" s="25" t="s">
        <v>178</v>
      </c>
      <c r="E11" s="25" t="s">
        <v>178</v>
      </c>
      <c r="F11" s="25" t="s">
        <v>178</v>
      </c>
      <c r="G11" s="25" t="s">
        <v>178</v>
      </c>
    </row>
    <row r="12" spans="1:8" x14ac:dyDescent="0.25">
      <c r="A12" t="s">
        <v>305</v>
      </c>
      <c r="B12" s="25" t="s">
        <v>178</v>
      </c>
      <c r="C12" s="25" t="s">
        <v>178</v>
      </c>
      <c r="D12" s="25" t="s">
        <v>178</v>
      </c>
      <c r="E12" s="25" t="s">
        <v>178</v>
      </c>
      <c r="F12" s="25" t="s">
        <v>178</v>
      </c>
      <c r="G12" s="25" t="s">
        <v>178</v>
      </c>
    </row>
    <row r="13" spans="1:8" x14ac:dyDescent="0.25">
      <c r="A13" t="s">
        <v>306</v>
      </c>
      <c r="B13" s="25" t="s">
        <v>178</v>
      </c>
      <c r="C13" s="25" t="s">
        <v>178</v>
      </c>
      <c r="D13" s="25" t="s">
        <v>178</v>
      </c>
      <c r="E13" s="25" t="s">
        <v>178</v>
      </c>
      <c r="F13" s="25" t="s">
        <v>178</v>
      </c>
      <c r="G13" s="25" t="s">
        <v>178</v>
      </c>
    </row>
    <row r="14" spans="1:8" x14ac:dyDescent="0.25">
      <c r="A14" t="s">
        <v>307</v>
      </c>
      <c r="B14" s="25" t="s">
        <v>178</v>
      </c>
      <c r="C14" s="25" t="s">
        <v>178</v>
      </c>
      <c r="D14" s="25" t="s">
        <v>178</v>
      </c>
      <c r="E14" s="25" t="s">
        <v>178</v>
      </c>
      <c r="F14" s="25" t="s">
        <v>178</v>
      </c>
      <c r="G14" s="25" t="s">
        <v>178</v>
      </c>
    </row>
    <row r="15" spans="1:8" x14ac:dyDescent="0.25">
      <c r="A15" t="s">
        <v>308</v>
      </c>
      <c r="B15" s="25">
        <v>83</v>
      </c>
      <c r="C15" s="25">
        <v>36</v>
      </c>
      <c r="D15" s="25">
        <v>88</v>
      </c>
      <c r="E15" s="25">
        <v>86</v>
      </c>
      <c r="F15" s="25">
        <v>83</v>
      </c>
      <c r="G15" s="25">
        <v>82</v>
      </c>
    </row>
    <row r="16" spans="1:8" x14ac:dyDescent="0.25">
      <c r="A16" t="s">
        <v>309</v>
      </c>
      <c r="B16" s="25">
        <v>82</v>
      </c>
      <c r="C16" s="25">
        <v>50</v>
      </c>
      <c r="D16" s="25">
        <v>83</v>
      </c>
      <c r="E16" s="25">
        <v>82</v>
      </c>
      <c r="F16" s="25">
        <v>74</v>
      </c>
      <c r="G16" s="25">
        <v>79</v>
      </c>
    </row>
    <row r="17" spans="1:7" x14ac:dyDescent="0.25">
      <c r="A17" t="s">
        <v>310</v>
      </c>
      <c r="B17" s="25">
        <v>86</v>
      </c>
      <c r="C17" s="25">
        <v>45</v>
      </c>
      <c r="D17" s="25">
        <v>94</v>
      </c>
      <c r="E17" s="25">
        <v>92</v>
      </c>
      <c r="F17" s="25">
        <v>91</v>
      </c>
      <c r="G17" s="25">
        <v>90</v>
      </c>
    </row>
    <row r="18" spans="1:7" x14ac:dyDescent="0.25">
      <c r="A18" t="s">
        <v>311</v>
      </c>
      <c r="B18" s="25">
        <v>83</v>
      </c>
      <c r="C18" s="25">
        <v>49</v>
      </c>
      <c r="D18" s="25">
        <v>81</v>
      </c>
      <c r="E18" s="25">
        <v>77</v>
      </c>
      <c r="F18" s="25">
        <v>76</v>
      </c>
      <c r="G18" s="25">
        <v>73</v>
      </c>
    </row>
    <row r="19" spans="1:7" x14ac:dyDescent="0.25">
      <c r="A19" t="s">
        <v>312</v>
      </c>
      <c r="B19" s="25">
        <v>82</v>
      </c>
      <c r="C19" s="25">
        <v>42</v>
      </c>
      <c r="D19" s="25">
        <v>81</v>
      </c>
      <c r="E19" s="25">
        <v>73</v>
      </c>
      <c r="F19" s="25">
        <v>69</v>
      </c>
      <c r="G19" s="25">
        <v>71</v>
      </c>
    </row>
    <row r="20" spans="1:7" x14ac:dyDescent="0.25">
      <c r="A20" t="s">
        <v>313</v>
      </c>
      <c r="B20" s="25" t="s">
        <v>178</v>
      </c>
      <c r="C20" s="25" t="s">
        <v>178</v>
      </c>
      <c r="D20" s="25" t="s">
        <v>178</v>
      </c>
      <c r="E20" s="25" t="s">
        <v>178</v>
      </c>
      <c r="F20" s="25" t="s">
        <v>178</v>
      </c>
      <c r="G20" s="25" t="s">
        <v>178</v>
      </c>
    </row>
    <row r="21" spans="1:7" x14ac:dyDescent="0.25">
      <c r="A21" t="s">
        <v>314</v>
      </c>
      <c r="B21" s="25">
        <v>76</v>
      </c>
      <c r="C21" s="25">
        <v>60</v>
      </c>
      <c r="D21" s="25">
        <v>87</v>
      </c>
      <c r="E21" s="25">
        <v>88</v>
      </c>
      <c r="F21" s="25">
        <v>79</v>
      </c>
      <c r="G21" s="25">
        <v>68</v>
      </c>
    </row>
    <row r="22" spans="1:7" x14ac:dyDescent="0.25">
      <c r="A22" t="s">
        <v>315</v>
      </c>
      <c r="B22" s="25" t="s">
        <v>178</v>
      </c>
      <c r="C22" s="25" t="s">
        <v>178</v>
      </c>
      <c r="D22" s="25" t="s">
        <v>178</v>
      </c>
      <c r="E22" s="25" t="s">
        <v>178</v>
      </c>
      <c r="F22" s="25" t="s">
        <v>178</v>
      </c>
      <c r="G22" s="25" t="s">
        <v>178</v>
      </c>
    </row>
    <row r="23" spans="1:7" x14ac:dyDescent="0.25">
      <c r="A23" t="s">
        <v>316</v>
      </c>
      <c r="B23" s="25" t="s">
        <v>178</v>
      </c>
      <c r="C23" s="25" t="s">
        <v>178</v>
      </c>
      <c r="D23" s="25" t="s">
        <v>178</v>
      </c>
      <c r="E23" s="25" t="s">
        <v>178</v>
      </c>
      <c r="F23" s="25" t="s">
        <v>178</v>
      </c>
      <c r="G23" s="25" t="s">
        <v>178</v>
      </c>
    </row>
    <row r="24" spans="1:7" x14ac:dyDescent="0.25">
      <c r="A24" s="4" t="s">
        <v>235</v>
      </c>
      <c r="B24" s="4">
        <v>82</v>
      </c>
      <c r="C24" s="4">
        <v>50</v>
      </c>
      <c r="D24" s="4">
        <v>83</v>
      </c>
      <c r="E24" s="4">
        <v>82</v>
      </c>
      <c r="F24" s="4">
        <v>76</v>
      </c>
      <c r="G24" s="4">
        <v>79</v>
      </c>
    </row>
    <row r="25" spans="1:7" x14ac:dyDescent="0.25">
      <c r="B25" s="25"/>
      <c r="C25" s="25"/>
      <c r="D25" s="25"/>
      <c r="E25" s="25"/>
      <c r="F25" s="25"/>
      <c r="G25" s="25"/>
    </row>
    <row r="26" spans="1:7" x14ac:dyDescent="0.25">
      <c r="A26" t="s">
        <v>189</v>
      </c>
    </row>
    <row r="27" spans="1:7" x14ac:dyDescent="0.25">
      <c r="A27" t="s">
        <v>283</v>
      </c>
    </row>
    <row r="28" spans="1:7" x14ac:dyDescent="0.25">
      <c r="A28" t="s">
        <v>318</v>
      </c>
    </row>
    <row r="30" spans="1:7" x14ac:dyDescent="0.25">
      <c r="A30" t="s">
        <v>195</v>
      </c>
    </row>
    <row r="31" spans="1:7" x14ac:dyDescent="0.25">
      <c r="A31" t="s">
        <v>196</v>
      </c>
    </row>
    <row r="32" spans="1:7" x14ac:dyDescent="0.25">
      <c r="A32" t="s">
        <v>197</v>
      </c>
    </row>
    <row r="33" spans="1:1" x14ac:dyDescent="0.25">
      <c r="A33" t="s">
        <v>198</v>
      </c>
    </row>
    <row r="34" spans="1:1" x14ac:dyDescent="0.25">
      <c r="A34" t="s">
        <v>199</v>
      </c>
    </row>
    <row r="35" spans="1:1" x14ac:dyDescent="0.25">
      <c r="A35" t="s">
        <v>200</v>
      </c>
    </row>
    <row r="36" spans="1:1" x14ac:dyDescent="0.25">
      <c r="A36" t="s">
        <v>201</v>
      </c>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H81"/>
  <sheetViews>
    <sheetView workbookViewId="0"/>
  </sheetViews>
  <sheetFormatPr defaultRowHeight="15" x14ac:dyDescent="0.25"/>
  <cols>
    <col min="1" max="1" width="54.7109375" customWidth="1"/>
    <col min="2" max="7" width="30.7109375" customWidth="1"/>
  </cols>
  <sheetData>
    <row r="1" spans="1:8" x14ac:dyDescent="0.25">
      <c r="A1" s="4" t="s">
        <v>30</v>
      </c>
      <c r="H1" s="1" t="str">
        <f>HYPERLINK("#'INDEX'!A1", "Back to INDEX")</f>
        <v>Back to INDEX</v>
      </c>
    </row>
    <row r="2" spans="1:8" x14ac:dyDescent="0.25">
      <c r="A2" s="3" t="s">
        <v>178</v>
      </c>
      <c r="B2" s="3" t="s">
        <v>326</v>
      </c>
      <c r="C2" s="3" t="s">
        <v>327</v>
      </c>
      <c r="D2" s="3" t="s">
        <v>328</v>
      </c>
      <c r="E2" s="3" t="s">
        <v>329</v>
      </c>
      <c r="F2" s="3" t="s">
        <v>330</v>
      </c>
      <c r="G2" s="3" t="s">
        <v>331</v>
      </c>
    </row>
    <row r="3" spans="1:8" x14ac:dyDescent="0.25">
      <c r="A3" t="s">
        <v>296</v>
      </c>
      <c r="B3" s="26" t="s">
        <v>178</v>
      </c>
      <c r="C3" s="26" t="s">
        <v>178</v>
      </c>
      <c r="D3" s="26" t="s">
        <v>178</v>
      </c>
      <c r="E3" s="26" t="s">
        <v>178</v>
      </c>
      <c r="F3" s="26" t="s">
        <v>178</v>
      </c>
      <c r="G3" s="26" t="s">
        <v>178</v>
      </c>
    </row>
    <row r="4" spans="1:8" x14ac:dyDescent="0.25">
      <c r="A4" t="s">
        <v>332</v>
      </c>
      <c r="B4" s="26">
        <v>74</v>
      </c>
      <c r="C4" s="26">
        <v>38</v>
      </c>
      <c r="D4" s="26">
        <v>77</v>
      </c>
      <c r="E4" s="26">
        <v>71</v>
      </c>
      <c r="F4" s="26">
        <v>75</v>
      </c>
      <c r="G4" s="26">
        <v>65</v>
      </c>
    </row>
    <row r="5" spans="1:8" x14ac:dyDescent="0.25">
      <c r="A5" t="s">
        <v>333</v>
      </c>
      <c r="B5" s="26">
        <v>71</v>
      </c>
      <c r="C5" s="26">
        <v>38</v>
      </c>
      <c r="D5" s="26">
        <v>80</v>
      </c>
      <c r="E5" s="26">
        <v>69</v>
      </c>
      <c r="F5" s="26">
        <v>77</v>
      </c>
      <c r="G5" s="26">
        <v>67</v>
      </c>
    </row>
    <row r="6" spans="1:8" x14ac:dyDescent="0.25">
      <c r="A6" t="s">
        <v>334</v>
      </c>
      <c r="B6" s="26">
        <v>78</v>
      </c>
      <c r="C6" s="26">
        <v>44</v>
      </c>
      <c r="D6" s="26">
        <v>82</v>
      </c>
      <c r="E6" s="26">
        <v>77</v>
      </c>
      <c r="F6" s="26">
        <v>81</v>
      </c>
      <c r="G6" s="26">
        <v>70</v>
      </c>
    </row>
    <row r="7" spans="1:8" x14ac:dyDescent="0.25">
      <c r="A7" t="s">
        <v>335</v>
      </c>
      <c r="B7" s="26">
        <v>78</v>
      </c>
      <c r="C7" s="26">
        <v>48</v>
      </c>
      <c r="D7" s="26">
        <v>80</v>
      </c>
      <c r="E7" s="26">
        <v>76</v>
      </c>
      <c r="F7" s="26">
        <v>80</v>
      </c>
      <c r="G7" s="26">
        <v>69</v>
      </c>
    </row>
    <row r="8" spans="1:8" x14ac:dyDescent="0.25">
      <c r="A8" t="s">
        <v>297</v>
      </c>
      <c r="B8" s="26" t="s">
        <v>178</v>
      </c>
      <c r="C8" s="26" t="s">
        <v>178</v>
      </c>
      <c r="D8" s="26" t="s">
        <v>178</v>
      </c>
      <c r="E8" s="26" t="s">
        <v>178</v>
      </c>
      <c r="F8" s="26" t="s">
        <v>178</v>
      </c>
      <c r="G8" s="26" t="s">
        <v>178</v>
      </c>
    </row>
    <row r="9" spans="1:8" x14ac:dyDescent="0.25">
      <c r="A9" t="s">
        <v>336</v>
      </c>
      <c r="B9" s="26">
        <v>72</v>
      </c>
      <c r="C9" s="26">
        <v>46</v>
      </c>
      <c r="D9" s="26">
        <v>71</v>
      </c>
      <c r="E9" s="26">
        <v>70</v>
      </c>
      <c r="F9" s="26">
        <v>70</v>
      </c>
      <c r="G9" s="26">
        <v>62</v>
      </c>
    </row>
    <row r="10" spans="1:8" x14ac:dyDescent="0.25">
      <c r="A10" t="s">
        <v>298</v>
      </c>
      <c r="B10" s="26" t="s">
        <v>178</v>
      </c>
      <c r="C10" s="26" t="s">
        <v>178</v>
      </c>
      <c r="D10" s="26" t="s">
        <v>178</v>
      </c>
      <c r="E10" s="26" t="s">
        <v>178</v>
      </c>
      <c r="F10" s="26" t="s">
        <v>178</v>
      </c>
      <c r="G10" s="26" t="s">
        <v>178</v>
      </c>
    </row>
    <row r="11" spans="1:8" x14ac:dyDescent="0.25">
      <c r="A11" t="s">
        <v>337</v>
      </c>
      <c r="B11" s="26">
        <v>74</v>
      </c>
      <c r="C11" s="26">
        <v>46</v>
      </c>
      <c r="D11" s="26">
        <v>70</v>
      </c>
      <c r="E11" s="26">
        <v>69</v>
      </c>
      <c r="F11" s="26">
        <v>72</v>
      </c>
      <c r="G11" s="26">
        <v>60</v>
      </c>
    </row>
    <row r="12" spans="1:8" x14ac:dyDescent="0.25">
      <c r="A12" t="s">
        <v>338</v>
      </c>
      <c r="B12" s="26">
        <v>78</v>
      </c>
      <c r="C12" s="26">
        <v>56</v>
      </c>
      <c r="D12" s="26">
        <v>77</v>
      </c>
      <c r="E12" s="26">
        <v>74</v>
      </c>
      <c r="F12" s="26">
        <v>76</v>
      </c>
      <c r="G12" s="26">
        <v>69</v>
      </c>
    </row>
    <row r="13" spans="1:8" x14ac:dyDescent="0.25">
      <c r="A13" t="s">
        <v>339</v>
      </c>
      <c r="B13" s="26">
        <v>78</v>
      </c>
      <c r="C13" s="26">
        <v>52</v>
      </c>
      <c r="D13" s="26">
        <v>71</v>
      </c>
      <c r="E13" s="26">
        <v>72</v>
      </c>
      <c r="F13" s="26">
        <v>68</v>
      </c>
      <c r="G13" s="26">
        <v>61</v>
      </c>
    </row>
    <row r="14" spans="1:8" x14ac:dyDescent="0.25">
      <c r="A14" t="s">
        <v>340</v>
      </c>
      <c r="B14" s="26">
        <v>79</v>
      </c>
      <c r="C14" s="26">
        <v>54</v>
      </c>
      <c r="D14" s="26">
        <v>73</v>
      </c>
      <c r="E14" s="26">
        <v>69</v>
      </c>
      <c r="F14" s="26">
        <v>70</v>
      </c>
      <c r="G14" s="26">
        <v>64</v>
      </c>
    </row>
    <row r="15" spans="1:8" x14ac:dyDescent="0.25">
      <c r="A15" t="s">
        <v>341</v>
      </c>
      <c r="B15" s="26">
        <v>73</v>
      </c>
      <c r="C15" s="26">
        <v>47</v>
      </c>
      <c r="D15" s="26">
        <v>70</v>
      </c>
      <c r="E15" s="26">
        <v>69</v>
      </c>
      <c r="F15" s="26">
        <v>73</v>
      </c>
      <c r="G15" s="26">
        <v>61</v>
      </c>
    </row>
    <row r="16" spans="1:8" x14ac:dyDescent="0.25">
      <c r="A16" t="s">
        <v>342</v>
      </c>
      <c r="B16" s="26">
        <v>76</v>
      </c>
      <c r="C16" s="26">
        <v>48</v>
      </c>
      <c r="D16" s="26">
        <v>72</v>
      </c>
      <c r="E16" s="26">
        <v>70</v>
      </c>
      <c r="F16" s="26">
        <v>71</v>
      </c>
      <c r="G16" s="26">
        <v>61</v>
      </c>
    </row>
    <row r="17" spans="1:7" x14ac:dyDescent="0.25">
      <c r="A17" t="s">
        <v>299</v>
      </c>
      <c r="B17" s="26" t="s">
        <v>178</v>
      </c>
      <c r="C17" s="26" t="s">
        <v>178</v>
      </c>
      <c r="D17" s="26" t="s">
        <v>178</v>
      </c>
      <c r="E17" s="26" t="s">
        <v>178</v>
      </c>
      <c r="F17" s="26" t="s">
        <v>178</v>
      </c>
      <c r="G17" s="26" t="s">
        <v>178</v>
      </c>
    </row>
    <row r="18" spans="1:7" x14ac:dyDescent="0.25">
      <c r="A18" t="s">
        <v>343</v>
      </c>
      <c r="B18" s="26">
        <v>75</v>
      </c>
      <c r="C18" s="26">
        <v>45</v>
      </c>
      <c r="D18" s="26">
        <v>75</v>
      </c>
      <c r="E18" s="26">
        <v>67</v>
      </c>
      <c r="F18" s="26">
        <v>67</v>
      </c>
      <c r="G18" s="26">
        <v>63</v>
      </c>
    </row>
    <row r="19" spans="1:7" x14ac:dyDescent="0.25">
      <c r="A19" t="s">
        <v>344</v>
      </c>
      <c r="B19" s="26">
        <v>76</v>
      </c>
      <c r="C19" s="26">
        <v>49</v>
      </c>
      <c r="D19" s="26">
        <v>72</v>
      </c>
      <c r="E19" s="26">
        <v>72</v>
      </c>
      <c r="F19" s="26">
        <v>76</v>
      </c>
      <c r="G19" s="26">
        <v>68</v>
      </c>
    </row>
    <row r="20" spans="1:7" x14ac:dyDescent="0.25">
      <c r="A20" t="s">
        <v>300</v>
      </c>
      <c r="B20" s="26" t="s">
        <v>178</v>
      </c>
      <c r="C20" s="26" t="s">
        <v>178</v>
      </c>
      <c r="D20" s="26" t="s">
        <v>178</v>
      </c>
      <c r="E20" s="26" t="s">
        <v>178</v>
      </c>
      <c r="F20" s="26" t="s">
        <v>178</v>
      </c>
      <c r="G20" s="26" t="s">
        <v>178</v>
      </c>
    </row>
    <row r="21" spans="1:7" x14ac:dyDescent="0.25">
      <c r="A21" t="s">
        <v>345</v>
      </c>
      <c r="B21" s="26">
        <v>75</v>
      </c>
      <c r="C21" s="26">
        <v>42</v>
      </c>
      <c r="D21" s="26">
        <v>81</v>
      </c>
      <c r="E21" s="26">
        <v>78</v>
      </c>
      <c r="F21" s="26">
        <v>80</v>
      </c>
      <c r="G21" s="26">
        <v>72</v>
      </c>
    </row>
    <row r="22" spans="1:7" x14ac:dyDescent="0.25">
      <c r="A22" t="s">
        <v>346</v>
      </c>
      <c r="B22" s="26">
        <v>79</v>
      </c>
      <c r="C22" s="26">
        <v>40</v>
      </c>
      <c r="D22" s="26">
        <v>85</v>
      </c>
      <c r="E22" s="26">
        <v>77</v>
      </c>
      <c r="F22" s="26">
        <v>82</v>
      </c>
      <c r="G22" s="26">
        <v>76</v>
      </c>
    </row>
    <row r="23" spans="1:7" x14ac:dyDescent="0.25">
      <c r="A23" t="s">
        <v>301</v>
      </c>
      <c r="B23" s="26" t="s">
        <v>178</v>
      </c>
      <c r="C23" s="26" t="s">
        <v>178</v>
      </c>
      <c r="D23" s="26" t="s">
        <v>178</v>
      </c>
      <c r="E23" s="26" t="s">
        <v>178</v>
      </c>
      <c r="F23" s="26" t="s">
        <v>178</v>
      </c>
      <c r="G23" s="26" t="s">
        <v>178</v>
      </c>
    </row>
    <row r="24" spans="1:7" x14ac:dyDescent="0.25">
      <c r="A24" t="s">
        <v>347</v>
      </c>
      <c r="B24" s="26">
        <v>80</v>
      </c>
      <c r="C24" s="26">
        <v>44</v>
      </c>
      <c r="D24" s="26">
        <v>81</v>
      </c>
      <c r="E24" s="26">
        <v>76</v>
      </c>
      <c r="F24" s="26">
        <v>78</v>
      </c>
      <c r="G24" s="26">
        <v>72</v>
      </c>
    </row>
    <row r="25" spans="1:7" x14ac:dyDescent="0.25">
      <c r="A25" t="s">
        <v>348</v>
      </c>
      <c r="B25" s="26">
        <v>81</v>
      </c>
      <c r="C25" s="26">
        <v>40</v>
      </c>
      <c r="D25" s="26">
        <v>82</v>
      </c>
      <c r="E25" s="26">
        <v>77</v>
      </c>
      <c r="F25" s="26">
        <v>80</v>
      </c>
      <c r="G25" s="26">
        <v>73</v>
      </c>
    </row>
    <row r="26" spans="1:7" x14ac:dyDescent="0.25">
      <c r="A26" t="s">
        <v>302</v>
      </c>
      <c r="B26" s="26" t="s">
        <v>178</v>
      </c>
      <c r="C26" s="26" t="s">
        <v>178</v>
      </c>
      <c r="D26" s="26" t="s">
        <v>178</v>
      </c>
      <c r="E26" s="26" t="s">
        <v>178</v>
      </c>
      <c r="F26" s="26" t="s">
        <v>178</v>
      </c>
      <c r="G26" s="26" t="s">
        <v>178</v>
      </c>
    </row>
    <row r="27" spans="1:7" x14ac:dyDescent="0.25">
      <c r="A27" t="s">
        <v>349</v>
      </c>
      <c r="B27" s="26">
        <v>86</v>
      </c>
      <c r="C27" s="26">
        <v>67</v>
      </c>
      <c r="D27" s="26">
        <v>77</v>
      </c>
      <c r="E27" s="26">
        <v>79</v>
      </c>
      <c r="F27" s="26">
        <v>78</v>
      </c>
      <c r="G27" s="26">
        <v>67</v>
      </c>
    </row>
    <row r="28" spans="1:7" x14ac:dyDescent="0.25">
      <c r="A28" t="s">
        <v>303</v>
      </c>
      <c r="B28" s="26" t="s">
        <v>178</v>
      </c>
      <c r="C28" s="26" t="s">
        <v>178</v>
      </c>
      <c r="D28" s="26" t="s">
        <v>178</v>
      </c>
      <c r="E28" s="26" t="s">
        <v>178</v>
      </c>
      <c r="F28" s="26" t="s">
        <v>178</v>
      </c>
      <c r="G28" s="26" t="s">
        <v>178</v>
      </c>
    </row>
    <row r="29" spans="1:7" x14ac:dyDescent="0.25">
      <c r="A29" t="s">
        <v>350</v>
      </c>
      <c r="B29" s="26">
        <v>81</v>
      </c>
      <c r="C29" s="26">
        <v>45</v>
      </c>
      <c r="D29" s="26">
        <v>74</v>
      </c>
      <c r="E29" s="26">
        <v>74</v>
      </c>
      <c r="F29" s="26">
        <v>77</v>
      </c>
      <c r="G29" s="26">
        <v>65</v>
      </c>
    </row>
    <row r="30" spans="1:7" x14ac:dyDescent="0.25">
      <c r="A30" t="s">
        <v>304</v>
      </c>
      <c r="B30" s="26" t="s">
        <v>178</v>
      </c>
      <c r="C30" s="26" t="s">
        <v>178</v>
      </c>
      <c r="D30" s="26" t="s">
        <v>178</v>
      </c>
      <c r="E30" s="26" t="s">
        <v>178</v>
      </c>
      <c r="F30" s="26" t="s">
        <v>178</v>
      </c>
      <c r="G30" s="26" t="s">
        <v>178</v>
      </c>
    </row>
    <row r="31" spans="1:7" x14ac:dyDescent="0.25">
      <c r="A31" t="s">
        <v>351</v>
      </c>
      <c r="B31" s="26">
        <v>81</v>
      </c>
      <c r="C31" s="26">
        <v>48</v>
      </c>
      <c r="D31" s="26">
        <v>77</v>
      </c>
      <c r="E31" s="26">
        <v>73</v>
      </c>
      <c r="F31" s="26">
        <v>77</v>
      </c>
      <c r="G31" s="26">
        <v>68</v>
      </c>
    </row>
    <row r="32" spans="1:7" x14ac:dyDescent="0.25">
      <c r="A32" t="s">
        <v>305</v>
      </c>
      <c r="B32" s="26" t="s">
        <v>178</v>
      </c>
      <c r="C32" s="26" t="s">
        <v>178</v>
      </c>
      <c r="D32" s="26" t="s">
        <v>178</v>
      </c>
      <c r="E32" s="26" t="s">
        <v>178</v>
      </c>
      <c r="F32" s="26" t="s">
        <v>178</v>
      </c>
      <c r="G32" s="26" t="s">
        <v>178</v>
      </c>
    </row>
    <row r="33" spans="1:7" x14ac:dyDescent="0.25">
      <c r="A33" t="s">
        <v>352</v>
      </c>
      <c r="B33" s="26">
        <v>84</v>
      </c>
      <c r="C33" s="26">
        <v>60</v>
      </c>
      <c r="D33" s="26">
        <v>72</v>
      </c>
      <c r="E33" s="26">
        <v>68</v>
      </c>
      <c r="F33" s="26">
        <v>73</v>
      </c>
      <c r="G33" s="26">
        <v>57</v>
      </c>
    </row>
    <row r="34" spans="1:7" x14ac:dyDescent="0.25">
      <c r="A34" t="s">
        <v>306</v>
      </c>
      <c r="B34" s="26" t="s">
        <v>178</v>
      </c>
      <c r="C34" s="26" t="s">
        <v>178</v>
      </c>
      <c r="D34" s="26" t="s">
        <v>178</v>
      </c>
      <c r="E34" s="26" t="s">
        <v>178</v>
      </c>
      <c r="F34" s="26" t="s">
        <v>178</v>
      </c>
      <c r="G34" s="26" t="s">
        <v>178</v>
      </c>
    </row>
    <row r="35" spans="1:7" x14ac:dyDescent="0.25">
      <c r="A35" t="s">
        <v>353</v>
      </c>
      <c r="B35" s="26">
        <v>80</v>
      </c>
      <c r="C35" s="26">
        <v>54</v>
      </c>
      <c r="D35" s="26">
        <v>78</v>
      </c>
      <c r="E35" s="26">
        <v>76</v>
      </c>
      <c r="F35" s="26">
        <v>79</v>
      </c>
      <c r="G35" s="26">
        <v>64</v>
      </c>
    </row>
    <row r="36" spans="1:7" x14ac:dyDescent="0.25">
      <c r="A36" t="s">
        <v>307</v>
      </c>
      <c r="B36" s="26" t="s">
        <v>178</v>
      </c>
      <c r="C36" s="26" t="s">
        <v>178</v>
      </c>
      <c r="D36" s="26" t="s">
        <v>178</v>
      </c>
      <c r="E36" s="26" t="s">
        <v>178</v>
      </c>
      <c r="F36" s="26" t="s">
        <v>178</v>
      </c>
      <c r="G36" s="26" t="s">
        <v>178</v>
      </c>
    </row>
    <row r="37" spans="1:7" x14ac:dyDescent="0.25">
      <c r="A37" t="s">
        <v>354</v>
      </c>
      <c r="B37" s="26">
        <v>87</v>
      </c>
      <c r="C37" s="26">
        <v>59</v>
      </c>
      <c r="D37" s="26">
        <v>85</v>
      </c>
      <c r="E37" s="26">
        <v>78</v>
      </c>
      <c r="F37" s="26">
        <v>83</v>
      </c>
      <c r="G37" s="26">
        <v>75</v>
      </c>
    </row>
    <row r="38" spans="1:7" x14ac:dyDescent="0.25">
      <c r="A38" t="s">
        <v>355</v>
      </c>
      <c r="B38" s="26">
        <v>87</v>
      </c>
      <c r="C38" s="26">
        <v>58</v>
      </c>
      <c r="D38" s="26">
        <v>87</v>
      </c>
      <c r="E38" s="26">
        <v>83</v>
      </c>
      <c r="F38" s="26">
        <v>83</v>
      </c>
      <c r="G38" s="26">
        <v>78</v>
      </c>
    </row>
    <row r="39" spans="1:7" x14ac:dyDescent="0.25">
      <c r="A39" t="s">
        <v>308</v>
      </c>
      <c r="B39" s="26" t="s">
        <v>178</v>
      </c>
      <c r="C39" s="26" t="s">
        <v>178</v>
      </c>
      <c r="D39" s="26" t="s">
        <v>178</v>
      </c>
      <c r="E39" s="26" t="s">
        <v>178</v>
      </c>
      <c r="F39" s="26" t="s">
        <v>178</v>
      </c>
      <c r="G39" s="26" t="s">
        <v>178</v>
      </c>
    </row>
    <row r="40" spans="1:7" x14ac:dyDescent="0.25">
      <c r="A40" t="s">
        <v>356</v>
      </c>
      <c r="B40" s="26">
        <v>80</v>
      </c>
      <c r="C40" s="26">
        <v>44</v>
      </c>
      <c r="D40" s="26">
        <v>80</v>
      </c>
      <c r="E40" s="26">
        <v>74</v>
      </c>
      <c r="F40" s="26">
        <v>76</v>
      </c>
      <c r="G40" s="26">
        <v>71</v>
      </c>
    </row>
    <row r="41" spans="1:7" x14ac:dyDescent="0.25">
      <c r="A41" t="s">
        <v>357</v>
      </c>
      <c r="B41" s="26">
        <v>86</v>
      </c>
      <c r="C41" s="26">
        <v>47</v>
      </c>
      <c r="D41" s="26">
        <v>82</v>
      </c>
      <c r="E41" s="26">
        <v>76</v>
      </c>
      <c r="F41" s="26">
        <v>80</v>
      </c>
      <c r="G41" s="26">
        <v>77</v>
      </c>
    </row>
    <row r="42" spans="1:7" x14ac:dyDescent="0.25">
      <c r="A42" t="s">
        <v>358</v>
      </c>
      <c r="B42" s="26">
        <v>82</v>
      </c>
      <c r="C42" s="26">
        <v>48</v>
      </c>
      <c r="D42" s="26">
        <v>79</v>
      </c>
      <c r="E42" s="26">
        <v>76</v>
      </c>
      <c r="F42" s="26">
        <v>80</v>
      </c>
      <c r="G42" s="26">
        <v>74</v>
      </c>
    </row>
    <row r="43" spans="1:7" x14ac:dyDescent="0.25">
      <c r="A43" t="s">
        <v>309</v>
      </c>
      <c r="B43" s="26" t="s">
        <v>178</v>
      </c>
      <c r="C43" s="26" t="s">
        <v>178</v>
      </c>
      <c r="D43" s="26" t="s">
        <v>178</v>
      </c>
      <c r="E43" s="26" t="s">
        <v>178</v>
      </c>
      <c r="F43" s="26" t="s">
        <v>178</v>
      </c>
      <c r="G43" s="26" t="s">
        <v>178</v>
      </c>
    </row>
    <row r="44" spans="1:7" x14ac:dyDescent="0.25">
      <c r="A44" t="s">
        <v>359</v>
      </c>
      <c r="B44" s="26">
        <v>77</v>
      </c>
      <c r="C44" s="26">
        <v>49</v>
      </c>
      <c r="D44" s="26">
        <v>78</v>
      </c>
      <c r="E44" s="26">
        <v>77</v>
      </c>
      <c r="F44" s="26">
        <v>74</v>
      </c>
      <c r="G44" s="26">
        <v>72</v>
      </c>
    </row>
    <row r="45" spans="1:7" x14ac:dyDescent="0.25">
      <c r="A45" t="s">
        <v>360</v>
      </c>
      <c r="B45" s="26">
        <v>76</v>
      </c>
      <c r="C45" s="26">
        <v>46</v>
      </c>
      <c r="D45" s="26">
        <v>75</v>
      </c>
      <c r="E45" s="26">
        <v>73</v>
      </c>
      <c r="F45" s="26">
        <v>75</v>
      </c>
      <c r="G45" s="26">
        <v>68</v>
      </c>
    </row>
    <row r="46" spans="1:7" x14ac:dyDescent="0.25">
      <c r="A46" t="s">
        <v>361</v>
      </c>
      <c r="B46" s="26">
        <v>81</v>
      </c>
      <c r="C46" s="26">
        <v>46</v>
      </c>
      <c r="D46" s="26">
        <v>78</v>
      </c>
      <c r="E46" s="26">
        <v>73</v>
      </c>
      <c r="F46" s="26">
        <v>76</v>
      </c>
      <c r="G46" s="26">
        <v>69</v>
      </c>
    </row>
    <row r="47" spans="1:7" x14ac:dyDescent="0.25">
      <c r="A47" t="s">
        <v>362</v>
      </c>
      <c r="B47" s="26">
        <v>71</v>
      </c>
      <c r="C47" s="26">
        <v>41</v>
      </c>
      <c r="D47" s="26">
        <v>71</v>
      </c>
      <c r="E47" s="26">
        <v>69</v>
      </c>
      <c r="F47" s="26">
        <v>74</v>
      </c>
      <c r="G47" s="26">
        <v>64</v>
      </c>
    </row>
    <row r="48" spans="1:7" x14ac:dyDescent="0.25">
      <c r="A48" t="s">
        <v>363</v>
      </c>
      <c r="B48" s="26">
        <v>71</v>
      </c>
      <c r="C48" s="26">
        <v>38</v>
      </c>
      <c r="D48" s="26">
        <v>73</v>
      </c>
      <c r="E48" s="26">
        <v>72</v>
      </c>
      <c r="F48" s="26">
        <v>73</v>
      </c>
      <c r="G48" s="26">
        <v>64</v>
      </c>
    </row>
    <row r="49" spans="1:7" x14ac:dyDescent="0.25">
      <c r="A49" t="s">
        <v>364</v>
      </c>
      <c r="B49" s="26">
        <v>71</v>
      </c>
      <c r="C49" s="26">
        <v>36</v>
      </c>
      <c r="D49" s="26">
        <v>72</v>
      </c>
      <c r="E49" s="26">
        <v>66</v>
      </c>
      <c r="F49" s="26">
        <v>77</v>
      </c>
      <c r="G49" s="26">
        <v>64</v>
      </c>
    </row>
    <row r="50" spans="1:7" x14ac:dyDescent="0.25">
      <c r="A50" t="s">
        <v>310</v>
      </c>
      <c r="B50" s="26" t="s">
        <v>178</v>
      </c>
      <c r="C50" s="26" t="s">
        <v>178</v>
      </c>
      <c r="D50" s="26" t="s">
        <v>178</v>
      </c>
      <c r="E50" s="26" t="s">
        <v>178</v>
      </c>
      <c r="F50" s="26" t="s">
        <v>178</v>
      </c>
      <c r="G50" s="26" t="s">
        <v>178</v>
      </c>
    </row>
    <row r="51" spans="1:7" x14ac:dyDescent="0.25">
      <c r="A51" t="s">
        <v>365</v>
      </c>
      <c r="B51" s="26">
        <v>80</v>
      </c>
      <c r="C51" s="26">
        <v>42</v>
      </c>
      <c r="D51" s="26">
        <v>84</v>
      </c>
      <c r="E51" s="26">
        <v>73</v>
      </c>
      <c r="F51" s="26">
        <v>81</v>
      </c>
      <c r="G51" s="26">
        <v>74</v>
      </c>
    </row>
    <row r="52" spans="1:7" x14ac:dyDescent="0.25">
      <c r="A52" t="s">
        <v>366</v>
      </c>
      <c r="B52" s="26">
        <v>78</v>
      </c>
      <c r="C52" s="26">
        <v>39</v>
      </c>
      <c r="D52" s="26">
        <v>83</v>
      </c>
      <c r="E52" s="26">
        <v>75</v>
      </c>
      <c r="F52" s="26">
        <v>79</v>
      </c>
      <c r="G52" s="26">
        <v>73</v>
      </c>
    </row>
    <row r="53" spans="1:7" x14ac:dyDescent="0.25">
      <c r="A53" t="s">
        <v>367</v>
      </c>
      <c r="B53" s="26">
        <v>75</v>
      </c>
      <c r="C53" s="26">
        <v>38</v>
      </c>
      <c r="D53" s="26">
        <v>86</v>
      </c>
      <c r="E53" s="26">
        <v>75</v>
      </c>
      <c r="F53" s="26">
        <v>77</v>
      </c>
      <c r="G53" s="26">
        <v>73</v>
      </c>
    </row>
    <row r="54" spans="1:7" x14ac:dyDescent="0.25">
      <c r="A54" t="s">
        <v>311</v>
      </c>
      <c r="B54" s="26" t="s">
        <v>178</v>
      </c>
      <c r="C54" s="26" t="s">
        <v>178</v>
      </c>
      <c r="D54" s="26" t="s">
        <v>178</v>
      </c>
      <c r="E54" s="26" t="s">
        <v>178</v>
      </c>
      <c r="F54" s="26" t="s">
        <v>178</v>
      </c>
      <c r="G54" s="26" t="s">
        <v>178</v>
      </c>
    </row>
    <row r="55" spans="1:7" x14ac:dyDescent="0.25">
      <c r="A55" t="s">
        <v>368</v>
      </c>
      <c r="B55" s="26">
        <v>83</v>
      </c>
      <c r="C55" s="26">
        <v>44</v>
      </c>
      <c r="D55" s="26">
        <v>81</v>
      </c>
      <c r="E55" s="26">
        <v>76</v>
      </c>
      <c r="F55" s="26">
        <v>74</v>
      </c>
      <c r="G55" s="26">
        <v>72</v>
      </c>
    </row>
    <row r="56" spans="1:7" x14ac:dyDescent="0.25">
      <c r="A56" t="s">
        <v>312</v>
      </c>
      <c r="B56" s="26" t="s">
        <v>178</v>
      </c>
      <c r="C56" s="26" t="s">
        <v>178</v>
      </c>
      <c r="D56" s="26" t="s">
        <v>178</v>
      </c>
      <c r="E56" s="26" t="s">
        <v>178</v>
      </c>
      <c r="F56" s="26" t="s">
        <v>178</v>
      </c>
      <c r="G56" s="26" t="s">
        <v>178</v>
      </c>
    </row>
    <row r="57" spans="1:7" x14ac:dyDescent="0.25">
      <c r="A57" t="s">
        <v>369</v>
      </c>
      <c r="B57" s="26">
        <v>80</v>
      </c>
      <c r="C57" s="26">
        <v>34</v>
      </c>
      <c r="D57" s="26">
        <v>84</v>
      </c>
      <c r="E57" s="26">
        <v>78</v>
      </c>
      <c r="F57" s="26">
        <v>80</v>
      </c>
      <c r="G57" s="26">
        <v>75</v>
      </c>
    </row>
    <row r="58" spans="1:7" x14ac:dyDescent="0.25">
      <c r="A58" t="s">
        <v>313</v>
      </c>
      <c r="B58" s="26" t="s">
        <v>178</v>
      </c>
      <c r="C58" s="26" t="s">
        <v>178</v>
      </c>
      <c r="D58" s="26" t="s">
        <v>178</v>
      </c>
      <c r="E58" s="26" t="s">
        <v>178</v>
      </c>
      <c r="F58" s="26" t="s">
        <v>178</v>
      </c>
      <c r="G58" s="26" t="s">
        <v>178</v>
      </c>
    </row>
    <row r="59" spans="1:7" x14ac:dyDescent="0.25">
      <c r="A59" t="s">
        <v>370</v>
      </c>
      <c r="B59" s="26">
        <v>83</v>
      </c>
      <c r="C59" s="26">
        <v>41</v>
      </c>
      <c r="D59" s="26">
        <v>81</v>
      </c>
      <c r="E59" s="26">
        <v>72</v>
      </c>
      <c r="F59" s="26">
        <v>80</v>
      </c>
      <c r="G59" s="26">
        <v>73</v>
      </c>
    </row>
    <row r="60" spans="1:7" x14ac:dyDescent="0.25">
      <c r="A60" t="s">
        <v>371</v>
      </c>
      <c r="B60" s="26">
        <v>80</v>
      </c>
      <c r="C60" s="26">
        <v>40</v>
      </c>
      <c r="D60" s="26">
        <v>79</v>
      </c>
      <c r="E60" s="26">
        <v>77</v>
      </c>
      <c r="F60" s="26">
        <v>79</v>
      </c>
      <c r="G60" s="26">
        <v>73</v>
      </c>
    </row>
    <row r="61" spans="1:7" x14ac:dyDescent="0.25">
      <c r="A61" t="s">
        <v>314</v>
      </c>
      <c r="B61" s="26" t="s">
        <v>178</v>
      </c>
      <c r="C61" s="26" t="s">
        <v>178</v>
      </c>
      <c r="D61" s="26" t="s">
        <v>178</v>
      </c>
      <c r="E61" s="26" t="s">
        <v>178</v>
      </c>
      <c r="F61" s="26" t="s">
        <v>178</v>
      </c>
      <c r="G61" s="26" t="s">
        <v>178</v>
      </c>
    </row>
    <row r="62" spans="1:7" x14ac:dyDescent="0.25">
      <c r="A62" t="s">
        <v>372</v>
      </c>
      <c r="B62" s="26">
        <v>77</v>
      </c>
      <c r="C62" s="26">
        <v>49</v>
      </c>
      <c r="D62" s="26">
        <v>80</v>
      </c>
      <c r="E62" s="26">
        <v>73</v>
      </c>
      <c r="F62" s="26">
        <v>69</v>
      </c>
      <c r="G62" s="26">
        <v>67</v>
      </c>
    </row>
    <row r="63" spans="1:7" x14ac:dyDescent="0.25">
      <c r="A63" t="s">
        <v>373</v>
      </c>
      <c r="B63" s="26">
        <v>81</v>
      </c>
      <c r="C63" s="26">
        <v>62</v>
      </c>
      <c r="D63" s="26">
        <v>86</v>
      </c>
      <c r="E63" s="26">
        <v>78</v>
      </c>
      <c r="F63" s="26">
        <v>75</v>
      </c>
      <c r="G63" s="26">
        <v>70</v>
      </c>
    </row>
    <row r="64" spans="1:7" x14ac:dyDescent="0.25">
      <c r="A64" t="s">
        <v>315</v>
      </c>
      <c r="B64" s="26" t="s">
        <v>178</v>
      </c>
      <c r="C64" s="26" t="s">
        <v>178</v>
      </c>
      <c r="D64" s="26" t="s">
        <v>178</v>
      </c>
      <c r="E64" s="26" t="s">
        <v>178</v>
      </c>
      <c r="F64" s="26" t="s">
        <v>178</v>
      </c>
      <c r="G64" s="26" t="s">
        <v>178</v>
      </c>
    </row>
    <row r="65" spans="1:7" x14ac:dyDescent="0.25">
      <c r="A65" t="s">
        <v>374</v>
      </c>
      <c r="B65" s="26">
        <v>80</v>
      </c>
      <c r="C65" s="26">
        <v>49</v>
      </c>
      <c r="D65" s="26">
        <v>81</v>
      </c>
      <c r="E65" s="26">
        <v>76</v>
      </c>
      <c r="F65" s="26">
        <v>75</v>
      </c>
      <c r="G65" s="26">
        <v>71</v>
      </c>
    </row>
    <row r="66" spans="1:7" x14ac:dyDescent="0.25">
      <c r="A66" t="s">
        <v>375</v>
      </c>
      <c r="B66" s="26" t="s">
        <v>178</v>
      </c>
      <c r="C66" s="26" t="s">
        <v>178</v>
      </c>
      <c r="D66" s="26" t="s">
        <v>178</v>
      </c>
      <c r="E66" s="26" t="s">
        <v>178</v>
      </c>
      <c r="F66" s="26" t="s">
        <v>178</v>
      </c>
      <c r="G66" s="26" t="s">
        <v>178</v>
      </c>
    </row>
    <row r="67" spans="1:7" x14ac:dyDescent="0.25">
      <c r="A67" t="s">
        <v>376</v>
      </c>
      <c r="B67" s="26">
        <v>77</v>
      </c>
      <c r="C67" s="26">
        <v>54</v>
      </c>
      <c r="D67" s="26">
        <v>78</v>
      </c>
      <c r="E67" s="26">
        <v>74</v>
      </c>
      <c r="F67" s="26">
        <v>79</v>
      </c>
      <c r="G67" s="26">
        <v>74</v>
      </c>
    </row>
    <row r="68" spans="1:7" x14ac:dyDescent="0.25">
      <c r="A68" t="s">
        <v>377</v>
      </c>
      <c r="B68" s="26">
        <v>88</v>
      </c>
      <c r="C68" s="26">
        <v>51</v>
      </c>
      <c r="D68" s="26">
        <v>86</v>
      </c>
      <c r="E68" s="26">
        <v>81</v>
      </c>
      <c r="F68" s="26">
        <v>82</v>
      </c>
      <c r="G68" s="26">
        <v>79</v>
      </c>
    </row>
    <row r="69" spans="1:7" x14ac:dyDescent="0.25">
      <c r="A69" s="4" t="s">
        <v>235</v>
      </c>
      <c r="B69" s="4">
        <v>78</v>
      </c>
      <c r="C69" s="4">
        <v>44</v>
      </c>
      <c r="D69" s="4">
        <v>78</v>
      </c>
      <c r="E69" s="4">
        <v>74</v>
      </c>
      <c r="F69" s="4">
        <v>76</v>
      </c>
      <c r="G69" s="4">
        <v>69</v>
      </c>
    </row>
    <row r="70" spans="1:7" x14ac:dyDescent="0.25">
      <c r="B70" s="26"/>
      <c r="C70" s="26"/>
      <c r="D70" s="26"/>
      <c r="E70" s="26"/>
      <c r="F70" s="26"/>
      <c r="G70" s="26"/>
    </row>
    <row r="71" spans="1:7" x14ac:dyDescent="0.25">
      <c r="A71" t="s">
        <v>189</v>
      </c>
    </row>
    <row r="72" spans="1:7" x14ac:dyDescent="0.25">
      <c r="A72" t="s">
        <v>230</v>
      </c>
    </row>
    <row r="73" spans="1:7" x14ac:dyDescent="0.25">
      <c r="A73" t="s">
        <v>378</v>
      </c>
    </row>
    <row r="75" spans="1:7" x14ac:dyDescent="0.25">
      <c r="A75" t="s">
        <v>195</v>
      </c>
    </row>
    <row r="76" spans="1:7" x14ac:dyDescent="0.25">
      <c r="A76" t="s">
        <v>196</v>
      </c>
    </row>
    <row r="77" spans="1:7" x14ac:dyDescent="0.25">
      <c r="A77" t="s">
        <v>197</v>
      </c>
    </row>
    <row r="78" spans="1:7" x14ac:dyDescent="0.25">
      <c r="A78" t="s">
        <v>198</v>
      </c>
    </row>
    <row r="79" spans="1:7" x14ac:dyDescent="0.25">
      <c r="A79" t="s">
        <v>199</v>
      </c>
    </row>
    <row r="80" spans="1:7" x14ac:dyDescent="0.25">
      <c r="A80" t="s">
        <v>200</v>
      </c>
    </row>
    <row r="81" spans="1:1" x14ac:dyDescent="0.25">
      <c r="A81" t="s">
        <v>201</v>
      </c>
    </row>
  </sheetData>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H81"/>
  <sheetViews>
    <sheetView workbookViewId="0"/>
  </sheetViews>
  <sheetFormatPr defaultRowHeight="15" x14ac:dyDescent="0.25"/>
  <cols>
    <col min="1" max="1" width="54.7109375" customWidth="1"/>
    <col min="2" max="7" width="30.7109375" customWidth="1"/>
  </cols>
  <sheetData>
    <row r="1" spans="1:8" x14ac:dyDescent="0.25">
      <c r="A1" s="4" t="s">
        <v>31</v>
      </c>
      <c r="H1" s="1" t="str">
        <f>HYPERLINK("#'INDEX'!A1", "Back to INDEX")</f>
        <v>Back to INDEX</v>
      </c>
    </row>
    <row r="2" spans="1:8" x14ac:dyDescent="0.25">
      <c r="A2" s="3" t="s">
        <v>178</v>
      </c>
      <c r="B2" s="3" t="s">
        <v>326</v>
      </c>
      <c r="C2" s="3" t="s">
        <v>327</v>
      </c>
      <c r="D2" s="3" t="s">
        <v>328</v>
      </c>
      <c r="E2" s="3" t="s">
        <v>329</v>
      </c>
      <c r="F2" s="3" t="s">
        <v>330</v>
      </c>
      <c r="G2" s="3" t="s">
        <v>331</v>
      </c>
    </row>
    <row r="3" spans="1:8" x14ac:dyDescent="0.25">
      <c r="A3" t="s">
        <v>296</v>
      </c>
      <c r="B3" s="27" t="s">
        <v>178</v>
      </c>
      <c r="C3" s="27" t="s">
        <v>178</v>
      </c>
      <c r="D3" s="27" t="s">
        <v>178</v>
      </c>
      <c r="E3" s="27" t="s">
        <v>178</v>
      </c>
      <c r="F3" s="27" t="s">
        <v>178</v>
      </c>
      <c r="G3" s="27" t="s">
        <v>178</v>
      </c>
    </row>
    <row r="4" spans="1:8" x14ac:dyDescent="0.25">
      <c r="A4" t="s">
        <v>332</v>
      </c>
      <c r="B4" s="27">
        <v>78</v>
      </c>
      <c r="C4" s="27">
        <v>41</v>
      </c>
      <c r="D4" s="27">
        <v>78</v>
      </c>
      <c r="E4" s="27">
        <v>74</v>
      </c>
      <c r="F4" s="27">
        <v>78</v>
      </c>
      <c r="G4" s="27">
        <v>68</v>
      </c>
    </row>
    <row r="5" spans="1:8" x14ac:dyDescent="0.25">
      <c r="A5" t="s">
        <v>333</v>
      </c>
      <c r="B5" s="27">
        <v>64</v>
      </c>
      <c r="C5" s="27">
        <v>21</v>
      </c>
      <c r="D5" s="27">
        <v>68</v>
      </c>
      <c r="E5" s="27">
        <v>66</v>
      </c>
      <c r="F5" s="27">
        <v>63</v>
      </c>
      <c r="G5" s="27">
        <v>58</v>
      </c>
    </row>
    <row r="6" spans="1:8" x14ac:dyDescent="0.25">
      <c r="A6" t="s">
        <v>334</v>
      </c>
      <c r="B6" s="27">
        <v>80</v>
      </c>
      <c r="C6" s="27">
        <v>43</v>
      </c>
      <c r="D6" s="27">
        <v>79</v>
      </c>
      <c r="E6" s="27">
        <v>74</v>
      </c>
      <c r="F6" s="27">
        <v>74</v>
      </c>
      <c r="G6" s="27">
        <v>66</v>
      </c>
    </row>
    <row r="7" spans="1:8" x14ac:dyDescent="0.25">
      <c r="A7" t="s">
        <v>335</v>
      </c>
      <c r="B7" s="27">
        <v>79</v>
      </c>
      <c r="C7" s="27">
        <v>42</v>
      </c>
      <c r="D7" s="27">
        <v>79</v>
      </c>
      <c r="E7" s="27">
        <v>74</v>
      </c>
      <c r="F7" s="27">
        <v>74</v>
      </c>
      <c r="G7" s="27">
        <v>66</v>
      </c>
    </row>
    <row r="8" spans="1:8" x14ac:dyDescent="0.25">
      <c r="A8" t="s">
        <v>297</v>
      </c>
      <c r="B8" s="27" t="s">
        <v>178</v>
      </c>
      <c r="C8" s="27" t="s">
        <v>178</v>
      </c>
      <c r="D8" s="27" t="s">
        <v>178</v>
      </c>
      <c r="E8" s="27" t="s">
        <v>178</v>
      </c>
      <c r="F8" s="27" t="s">
        <v>178</v>
      </c>
      <c r="G8" s="27" t="s">
        <v>178</v>
      </c>
    </row>
    <row r="9" spans="1:8" x14ac:dyDescent="0.25">
      <c r="A9" t="s">
        <v>336</v>
      </c>
      <c r="B9" s="27">
        <v>73</v>
      </c>
      <c r="C9" s="27">
        <v>46</v>
      </c>
      <c r="D9" s="27">
        <v>70</v>
      </c>
      <c r="E9" s="27">
        <v>70</v>
      </c>
      <c r="F9" s="27">
        <v>69</v>
      </c>
      <c r="G9" s="27">
        <v>62</v>
      </c>
    </row>
    <row r="10" spans="1:8" x14ac:dyDescent="0.25">
      <c r="A10" t="s">
        <v>298</v>
      </c>
      <c r="B10" s="27" t="s">
        <v>178</v>
      </c>
      <c r="C10" s="27" t="s">
        <v>178</v>
      </c>
      <c r="D10" s="27" t="s">
        <v>178</v>
      </c>
      <c r="E10" s="27" t="s">
        <v>178</v>
      </c>
      <c r="F10" s="27" t="s">
        <v>178</v>
      </c>
      <c r="G10" s="27" t="s">
        <v>178</v>
      </c>
    </row>
    <row r="11" spans="1:8" x14ac:dyDescent="0.25">
      <c r="A11" t="s">
        <v>337</v>
      </c>
      <c r="B11" s="27">
        <v>76</v>
      </c>
      <c r="C11" s="27">
        <v>45</v>
      </c>
      <c r="D11" s="27">
        <v>71</v>
      </c>
      <c r="E11" s="27">
        <v>70</v>
      </c>
      <c r="F11" s="27">
        <v>70</v>
      </c>
      <c r="G11" s="27">
        <v>61</v>
      </c>
    </row>
    <row r="12" spans="1:8" x14ac:dyDescent="0.25">
      <c r="A12" t="s">
        <v>338</v>
      </c>
      <c r="B12" s="27">
        <v>81</v>
      </c>
      <c r="C12" s="27">
        <v>49</v>
      </c>
      <c r="D12" s="27">
        <v>76</v>
      </c>
      <c r="E12" s="27">
        <v>72</v>
      </c>
      <c r="F12" s="27">
        <v>74</v>
      </c>
      <c r="G12" s="27">
        <v>70</v>
      </c>
    </row>
    <row r="13" spans="1:8" x14ac:dyDescent="0.25">
      <c r="A13" t="s">
        <v>339</v>
      </c>
      <c r="B13" s="27">
        <v>77</v>
      </c>
      <c r="C13" s="27">
        <v>43</v>
      </c>
      <c r="D13" s="27">
        <v>72</v>
      </c>
      <c r="E13" s="27">
        <v>68</v>
      </c>
      <c r="F13" s="27">
        <v>68</v>
      </c>
      <c r="G13" s="27">
        <v>59</v>
      </c>
    </row>
    <row r="14" spans="1:8" x14ac:dyDescent="0.25">
      <c r="A14" t="s">
        <v>340</v>
      </c>
      <c r="B14" s="27">
        <v>78</v>
      </c>
      <c r="C14" s="27">
        <v>51</v>
      </c>
      <c r="D14" s="27">
        <v>78</v>
      </c>
      <c r="E14" s="27">
        <v>80</v>
      </c>
      <c r="F14" s="27">
        <v>74</v>
      </c>
      <c r="G14" s="27">
        <v>66</v>
      </c>
    </row>
    <row r="15" spans="1:8" x14ac:dyDescent="0.25">
      <c r="A15" t="s">
        <v>341</v>
      </c>
      <c r="B15" s="27">
        <v>73</v>
      </c>
      <c r="C15" s="27">
        <v>44</v>
      </c>
      <c r="D15" s="27">
        <v>73</v>
      </c>
      <c r="E15" s="27">
        <v>74</v>
      </c>
      <c r="F15" s="27">
        <v>71</v>
      </c>
      <c r="G15" s="27">
        <v>62</v>
      </c>
    </row>
    <row r="16" spans="1:8" x14ac:dyDescent="0.25">
      <c r="A16" t="s">
        <v>342</v>
      </c>
      <c r="B16" s="27">
        <v>75</v>
      </c>
      <c r="C16" s="27">
        <v>33</v>
      </c>
      <c r="D16" s="27">
        <v>70</v>
      </c>
      <c r="E16" s="27">
        <v>70</v>
      </c>
      <c r="F16" s="27">
        <v>59</v>
      </c>
      <c r="G16" s="27">
        <v>61</v>
      </c>
    </row>
    <row r="17" spans="1:7" x14ac:dyDescent="0.25">
      <c r="A17" t="s">
        <v>299</v>
      </c>
      <c r="B17" s="27" t="s">
        <v>178</v>
      </c>
      <c r="C17" s="27" t="s">
        <v>178</v>
      </c>
      <c r="D17" s="27" t="s">
        <v>178</v>
      </c>
      <c r="E17" s="27" t="s">
        <v>178</v>
      </c>
      <c r="F17" s="27" t="s">
        <v>178</v>
      </c>
      <c r="G17" s="27" t="s">
        <v>178</v>
      </c>
    </row>
    <row r="18" spans="1:7" x14ac:dyDescent="0.25">
      <c r="A18" t="s">
        <v>343</v>
      </c>
      <c r="B18" s="27">
        <v>75</v>
      </c>
      <c r="C18" s="27">
        <v>41</v>
      </c>
      <c r="D18" s="27">
        <v>73</v>
      </c>
      <c r="E18" s="27">
        <v>62</v>
      </c>
      <c r="F18" s="27">
        <v>58</v>
      </c>
      <c r="G18" s="27">
        <v>57</v>
      </c>
    </row>
    <row r="19" spans="1:7" x14ac:dyDescent="0.25">
      <c r="A19" t="s">
        <v>344</v>
      </c>
      <c r="B19" s="27">
        <v>73</v>
      </c>
      <c r="C19" s="27">
        <v>43</v>
      </c>
      <c r="D19" s="27">
        <v>72</v>
      </c>
      <c r="E19" s="27">
        <v>71</v>
      </c>
      <c r="F19" s="27">
        <v>66</v>
      </c>
      <c r="G19" s="27">
        <v>63</v>
      </c>
    </row>
    <row r="20" spans="1:7" x14ac:dyDescent="0.25">
      <c r="A20" t="s">
        <v>300</v>
      </c>
      <c r="B20" s="27" t="s">
        <v>178</v>
      </c>
      <c r="C20" s="27" t="s">
        <v>178</v>
      </c>
      <c r="D20" s="27" t="s">
        <v>178</v>
      </c>
      <c r="E20" s="27" t="s">
        <v>178</v>
      </c>
      <c r="F20" s="27" t="s">
        <v>178</v>
      </c>
      <c r="G20" s="27" t="s">
        <v>178</v>
      </c>
    </row>
    <row r="21" spans="1:7" x14ac:dyDescent="0.25">
      <c r="A21" t="s">
        <v>345</v>
      </c>
      <c r="B21" s="27">
        <v>79</v>
      </c>
      <c r="C21" s="27">
        <v>34</v>
      </c>
      <c r="D21" s="27">
        <v>82</v>
      </c>
      <c r="E21" s="27">
        <v>76</v>
      </c>
      <c r="F21" s="27">
        <v>72</v>
      </c>
      <c r="G21" s="27">
        <v>66</v>
      </c>
    </row>
    <row r="22" spans="1:7" x14ac:dyDescent="0.25">
      <c r="A22" t="s">
        <v>346</v>
      </c>
      <c r="B22" s="27">
        <v>82</v>
      </c>
      <c r="C22" s="27">
        <v>43</v>
      </c>
      <c r="D22" s="27">
        <v>85</v>
      </c>
      <c r="E22" s="27">
        <v>78</v>
      </c>
      <c r="F22" s="27">
        <v>81</v>
      </c>
      <c r="G22" s="27">
        <v>72</v>
      </c>
    </row>
    <row r="23" spans="1:7" x14ac:dyDescent="0.25">
      <c r="A23" t="s">
        <v>301</v>
      </c>
      <c r="B23" s="27" t="s">
        <v>178</v>
      </c>
      <c r="C23" s="27" t="s">
        <v>178</v>
      </c>
      <c r="D23" s="27" t="s">
        <v>178</v>
      </c>
      <c r="E23" s="27" t="s">
        <v>178</v>
      </c>
      <c r="F23" s="27" t="s">
        <v>178</v>
      </c>
      <c r="G23" s="27" t="s">
        <v>178</v>
      </c>
    </row>
    <row r="24" spans="1:7" x14ac:dyDescent="0.25">
      <c r="A24" t="s">
        <v>347</v>
      </c>
      <c r="B24" s="27">
        <v>85</v>
      </c>
      <c r="C24" s="27">
        <v>44</v>
      </c>
      <c r="D24" s="27">
        <v>84</v>
      </c>
      <c r="E24" s="27">
        <v>77</v>
      </c>
      <c r="F24" s="27">
        <v>74</v>
      </c>
      <c r="G24" s="27">
        <v>73</v>
      </c>
    </row>
    <row r="25" spans="1:7" x14ac:dyDescent="0.25">
      <c r="A25" t="s">
        <v>348</v>
      </c>
      <c r="B25" s="27">
        <v>82</v>
      </c>
      <c r="C25" s="27">
        <v>41</v>
      </c>
      <c r="D25" s="27">
        <v>85</v>
      </c>
      <c r="E25" s="27">
        <v>79</v>
      </c>
      <c r="F25" s="27">
        <v>79</v>
      </c>
      <c r="G25" s="27">
        <v>77</v>
      </c>
    </row>
    <row r="26" spans="1:7" x14ac:dyDescent="0.25">
      <c r="A26" t="s">
        <v>302</v>
      </c>
      <c r="B26" s="27" t="s">
        <v>178</v>
      </c>
      <c r="C26" s="27" t="s">
        <v>178</v>
      </c>
      <c r="D26" s="27" t="s">
        <v>178</v>
      </c>
      <c r="E26" s="27" t="s">
        <v>178</v>
      </c>
      <c r="F26" s="27" t="s">
        <v>178</v>
      </c>
      <c r="G26" s="27" t="s">
        <v>178</v>
      </c>
    </row>
    <row r="27" spans="1:7" x14ac:dyDescent="0.25">
      <c r="A27" t="s">
        <v>349</v>
      </c>
      <c r="B27" s="27">
        <v>81</v>
      </c>
      <c r="C27" s="27">
        <v>59</v>
      </c>
      <c r="D27" s="27">
        <v>71</v>
      </c>
      <c r="E27" s="27">
        <v>72</v>
      </c>
      <c r="F27" s="27">
        <v>70</v>
      </c>
      <c r="G27" s="27">
        <v>63</v>
      </c>
    </row>
    <row r="28" spans="1:7" x14ac:dyDescent="0.25">
      <c r="A28" t="s">
        <v>303</v>
      </c>
      <c r="B28" s="27" t="s">
        <v>178</v>
      </c>
      <c r="C28" s="27" t="s">
        <v>178</v>
      </c>
      <c r="D28" s="27" t="s">
        <v>178</v>
      </c>
      <c r="E28" s="27" t="s">
        <v>178</v>
      </c>
      <c r="F28" s="27" t="s">
        <v>178</v>
      </c>
      <c r="G28" s="27" t="s">
        <v>178</v>
      </c>
    </row>
    <row r="29" spans="1:7" x14ac:dyDescent="0.25">
      <c r="A29" t="s">
        <v>350</v>
      </c>
      <c r="B29" s="27">
        <v>81</v>
      </c>
      <c r="C29" s="27">
        <v>32</v>
      </c>
      <c r="D29" s="27">
        <v>80</v>
      </c>
      <c r="E29" s="27">
        <v>78</v>
      </c>
      <c r="F29" s="27">
        <v>78</v>
      </c>
      <c r="G29" s="27">
        <v>72</v>
      </c>
    </row>
    <row r="30" spans="1:7" x14ac:dyDescent="0.25">
      <c r="A30" t="s">
        <v>304</v>
      </c>
      <c r="B30" s="27" t="s">
        <v>178</v>
      </c>
      <c r="C30" s="27" t="s">
        <v>178</v>
      </c>
      <c r="D30" s="27" t="s">
        <v>178</v>
      </c>
      <c r="E30" s="27" t="s">
        <v>178</v>
      </c>
      <c r="F30" s="27" t="s">
        <v>178</v>
      </c>
      <c r="G30" s="27" t="s">
        <v>178</v>
      </c>
    </row>
    <row r="31" spans="1:7" x14ac:dyDescent="0.25">
      <c r="A31" t="s">
        <v>351</v>
      </c>
      <c r="B31" s="27">
        <v>85</v>
      </c>
      <c r="C31" s="27">
        <v>53</v>
      </c>
      <c r="D31" s="27">
        <v>85</v>
      </c>
      <c r="E31" s="27">
        <v>83</v>
      </c>
      <c r="F31" s="27">
        <v>77</v>
      </c>
      <c r="G31" s="27">
        <v>72</v>
      </c>
    </row>
    <row r="32" spans="1:7" x14ac:dyDescent="0.25">
      <c r="A32" t="s">
        <v>305</v>
      </c>
      <c r="B32" s="27" t="s">
        <v>178</v>
      </c>
      <c r="C32" s="27" t="s">
        <v>178</v>
      </c>
      <c r="D32" s="27" t="s">
        <v>178</v>
      </c>
      <c r="E32" s="27" t="s">
        <v>178</v>
      </c>
      <c r="F32" s="27" t="s">
        <v>178</v>
      </c>
      <c r="G32" s="27" t="s">
        <v>178</v>
      </c>
    </row>
    <row r="33" spans="1:7" x14ac:dyDescent="0.25">
      <c r="A33" t="s">
        <v>352</v>
      </c>
      <c r="B33" s="27">
        <v>67</v>
      </c>
      <c r="C33" s="27">
        <v>46</v>
      </c>
      <c r="D33" s="27">
        <v>48</v>
      </c>
      <c r="E33" s="27">
        <v>40</v>
      </c>
      <c r="F33" s="27">
        <v>42</v>
      </c>
      <c r="G33" s="27">
        <v>28</v>
      </c>
    </row>
    <row r="34" spans="1:7" x14ac:dyDescent="0.25">
      <c r="A34" t="s">
        <v>306</v>
      </c>
      <c r="B34" s="27" t="s">
        <v>178</v>
      </c>
      <c r="C34" s="27" t="s">
        <v>178</v>
      </c>
      <c r="D34" s="27" t="s">
        <v>178</v>
      </c>
      <c r="E34" s="27" t="s">
        <v>178</v>
      </c>
      <c r="F34" s="27" t="s">
        <v>178</v>
      </c>
      <c r="G34" s="27" t="s">
        <v>178</v>
      </c>
    </row>
    <row r="35" spans="1:7" x14ac:dyDescent="0.25">
      <c r="A35" t="s">
        <v>353</v>
      </c>
      <c r="B35" s="27">
        <v>81</v>
      </c>
      <c r="C35" s="27">
        <v>62</v>
      </c>
      <c r="D35" s="27">
        <v>79</v>
      </c>
      <c r="E35" s="27">
        <v>67</v>
      </c>
      <c r="F35" s="27">
        <v>69</v>
      </c>
      <c r="G35" s="27">
        <v>56</v>
      </c>
    </row>
    <row r="36" spans="1:7" x14ac:dyDescent="0.25">
      <c r="A36" t="s">
        <v>307</v>
      </c>
      <c r="B36" s="27" t="s">
        <v>178</v>
      </c>
      <c r="C36" s="27" t="s">
        <v>178</v>
      </c>
      <c r="D36" s="27" t="s">
        <v>178</v>
      </c>
      <c r="E36" s="27" t="s">
        <v>178</v>
      </c>
      <c r="F36" s="27" t="s">
        <v>178</v>
      </c>
      <c r="G36" s="27" t="s">
        <v>178</v>
      </c>
    </row>
    <row r="37" spans="1:7" x14ac:dyDescent="0.25">
      <c r="A37" t="s">
        <v>354</v>
      </c>
      <c r="B37" s="27">
        <v>87</v>
      </c>
      <c r="C37" s="27">
        <v>57</v>
      </c>
      <c r="D37" s="27">
        <v>83</v>
      </c>
      <c r="E37" s="27">
        <v>78</v>
      </c>
      <c r="F37" s="27">
        <v>76</v>
      </c>
      <c r="G37" s="27">
        <v>70</v>
      </c>
    </row>
    <row r="38" spans="1:7" x14ac:dyDescent="0.25">
      <c r="A38" t="s">
        <v>355</v>
      </c>
      <c r="B38" s="27">
        <v>85</v>
      </c>
      <c r="C38" s="27">
        <v>64</v>
      </c>
      <c r="D38" s="27">
        <v>73</v>
      </c>
      <c r="E38" s="27">
        <v>72</v>
      </c>
      <c r="F38" s="27">
        <v>72</v>
      </c>
      <c r="G38" s="27">
        <v>63</v>
      </c>
    </row>
    <row r="39" spans="1:7" x14ac:dyDescent="0.25">
      <c r="A39" t="s">
        <v>308</v>
      </c>
      <c r="B39" s="27" t="s">
        <v>178</v>
      </c>
      <c r="C39" s="27" t="s">
        <v>178</v>
      </c>
      <c r="D39" s="27" t="s">
        <v>178</v>
      </c>
      <c r="E39" s="27" t="s">
        <v>178</v>
      </c>
      <c r="F39" s="27" t="s">
        <v>178</v>
      </c>
      <c r="G39" s="27" t="s">
        <v>178</v>
      </c>
    </row>
    <row r="40" spans="1:7" x14ac:dyDescent="0.25">
      <c r="A40" t="s">
        <v>356</v>
      </c>
      <c r="B40" s="27">
        <v>79</v>
      </c>
      <c r="C40" s="27">
        <v>28</v>
      </c>
      <c r="D40" s="27">
        <v>85</v>
      </c>
      <c r="E40" s="27">
        <v>78</v>
      </c>
      <c r="F40" s="27">
        <v>80</v>
      </c>
      <c r="G40" s="27">
        <v>77</v>
      </c>
    </row>
    <row r="41" spans="1:7" x14ac:dyDescent="0.25">
      <c r="A41" t="s">
        <v>357</v>
      </c>
      <c r="B41" s="27">
        <v>78</v>
      </c>
      <c r="C41" s="27">
        <v>33</v>
      </c>
      <c r="D41" s="27">
        <v>73</v>
      </c>
      <c r="E41" s="27">
        <v>66</v>
      </c>
      <c r="F41" s="27">
        <v>69</v>
      </c>
      <c r="G41" s="27">
        <v>59</v>
      </c>
    </row>
    <row r="42" spans="1:7" x14ac:dyDescent="0.25">
      <c r="A42" t="s">
        <v>358</v>
      </c>
      <c r="B42" s="27">
        <v>75</v>
      </c>
      <c r="C42" s="27">
        <v>44</v>
      </c>
      <c r="D42" s="27">
        <v>74</v>
      </c>
      <c r="E42" s="27">
        <v>72</v>
      </c>
      <c r="F42" s="27">
        <v>74</v>
      </c>
      <c r="G42" s="27">
        <v>64</v>
      </c>
    </row>
    <row r="43" spans="1:7" x14ac:dyDescent="0.25">
      <c r="A43" t="s">
        <v>309</v>
      </c>
      <c r="B43" s="27" t="s">
        <v>178</v>
      </c>
      <c r="C43" s="27" t="s">
        <v>178</v>
      </c>
      <c r="D43" s="27" t="s">
        <v>178</v>
      </c>
      <c r="E43" s="27" t="s">
        <v>178</v>
      </c>
      <c r="F43" s="27" t="s">
        <v>178</v>
      </c>
      <c r="G43" s="27" t="s">
        <v>178</v>
      </c>
    </row>
    <row r="44" spans="1:7" x14ac:dyDescent="0.25">
      <c r="A44" t="s">
        <v>359</v>
      </c>
      <c r="B44" s="27">
        <v>77</v>
      </c>
      <c r="C44" s="27">
        <v>47</v>
      </c>
      <c r="D44" s="27">
        <v>76</v>
      </c>
      <c r="E44" s="27">
        <v>74</v>
      </c>
      <c r="F44" s="27">
        <v>69</v>
      </c>
      <c r="G44" s="27">
        <v>67</v>
      </c>
    </row>
    <row r="45" spans="1:7" x14ac:dyDescent="0.25">
      <c r="A45" t="s">
        <v>360</v>
      </c>
      <c r="B45" s="27">
        <v>82</v>
      </c>
      <c r="C45" s="27">
        <v>50</v>
      </c>
      <c r="D45" s="27">
        <v>81</v>
      </c>
      <c r="E45" s="27">
        <v>78</v>
      </c>
      <c r="F45" s="27">
        <v>76</v>
      </c>
      <c r="G45" s="27">
        <v>74</v>
      </c>
    </row>
    <row r="46" spans="1:7" x14ac:dyDescent="0.25">
      <c r="A46" t="s">
        <v>361</v>
      </c>
      <c r="B46" s="27">
        <v>77</v>
      </c>
      <c r="C46" s="27">
        <v>41</v>
      </c>
      <c r="D46" s="27">
        <v>73</v>
      </c>
      <c r="E46" s="27">
        <v>67</v>
      </c>
      <c r="F46" s="27">
        <v>67</v>
      </c>
      <c r="G46" s="27">
        <v>60</v>
      </c>
    </row>
    <row r="47" spans="1:7" x14ac:dyDescent="0.25">
      <c r="A47" t="s">
        <v>362</v>
      </c>
      <c r="B47" s="27">
        <v>76</v>
      </c>
      <c r="C47" s="27">
        <v>43</v>
      </c>
      <c r="D47" s="27">
        <v>73</v>
      </c>
      <c r="E47" s="27">
        <v>69</v>
      </c>
      <c r="F47" s="27">
        <v>73</v>
      </c>
      <c r="G47" s="27">
        <v>61</v>
      </c>
    </row>
    <row r="48" spans="1:7" x14ac:dyDescent="0.25">
      <c r="A48" t="s">
        <v>363</v>
      </c>
      <c r="B48" s="27">
        <v>64</v>
      </c>
      <c r="C48" s="27">
        <v>27</v>
      </c>
      <c r="D48" s="27">
        <v>66</v>
      </c>
      <c r="E48" s="27">
        <v>66</v>
      </c>
      <c r="F48" s="27">
        <v>66</v>
      </c>
      <c r="G48" s="27">
        <v>60</v>
      </c>
    </row>
    <row r="49" spans="1:7" x14ac:dyDescent="0.25">
      <c r="A49" t="s">
        <v>364</v>
      </c>
      <c r="B49" s="27">
        <v>71</v>
      </c>
      <c r="C49" s="27">
        <v>30</v>
      </c>
      <c r="D49" s="27">
        <v>74</v>
      </c>
      <c r="E49" s="27">
        <v>70</v>
      </c>
      <c r="F49" s="27">
        <v>71</v>
      </c>
      <c r="G49" s="27">
        <v>63</v>
      </c>
    </row>
    <row r="50" spans="1:7" x14ac:dyDescent="0.25">
      <c r="A50" t="s">
        <v>310</v>
      </c>
      <c r="B50" s="27" t="s">
        <v>178</v>
      </c>
      <c r="C50" s="27" t="s">
        <v>178</v>
      </c>
      <c r="D50" s="27" t="s">
        <v>178</v>
      </c>
      <c r="E50" s="27" t="s">
        <v>178</v>
      </c>
      <c r="F50" s="27" t="s">
        <v>178</v>
      </c>
      <c r="G50" s="27" t="s">
        <v>178</v>
      </c>
    </row>
    <row r="51" spans="1:7" x14ac:dyDescent="0.25">
      <c r="A51" t="s">
        <v>365</v>
      </c>
      <c r="B51" s="27">
        <v>83</v>
      </c>
      <c r="C51" s="27">
        <v>47</v>
      </c>
      <c r="D51" s="27">
        <v>87</v>
      </c>
      <c r="E51" s="27">
        <v>79</v>
      </c>
      <c r="F51" s="27">
        <v>83</v>
      </c>
      <c r="G51" s="27">
        <v>76</v>
      </c>
    </row>
    <row r="52" spans="1:7" x14ac:dyDescent="0.25">
      <c r="A52" t="s">
        <v>366</v>
      </c>
      <c r="B52" s="27">
        <v>83</v>
      </c>
      <c r="C52" s="27">
        <v>39</v>
      </c>
      <c r="D52" s="27">
        <v>90</v>
      </c>
      <c r="E52" s="27">
        <v>84</v>
      </c>
      <c r="F52" s="27">
        <v>84</v>
      </c>
      <c r="G52" s="27">
        <v>83</v>
      </c>
    </row>
    <row r="53" spans="1:7" x14ac:dyDescent="0.25">
      <c r="A53" t="s">
        <v>367</v>
      </c>
      <c r="B53" s="27">
        <v>81</v>
      </c>
      <c r="C53" s="27">
        <v>39</v>
      </c>
      <c r="D53" s="27">
        <v>83</v>
      </c>
      <c r="E53" s="27">
        <v>74</v>
      </c>
      <c r="F53" s="27">
        <v>72</v>
      </c>
      <c r="G53" s="27">
        <v>67</v>
      </c>
    </row>
    <row r="54" spans="1:7" x14ac:dyDescent="0.25">
      <c r="A54" t="s">
        <v>311</v>
      </c>
      <c r="B54" s="27" t="s">
        <v>178</v>
      </c>
      <c r="C54" s="27" t="s">
        <v>178</v>
      </c>
      <c r="D54" s="27" t="s">
        <v>178</v>
      </c>
      <c r="E54" s="27" t="s">
        <v>178</v>
      </c>
      <c r="F54" s="27" t="s">
        <v>178</v>
      </c>
      <c r="G54" s="27" t="s">
        <v>178</v>
      </c>
    </row>
    <row r="55" spans="1:7" x14ac:dyDescent="0.25">
      <c r="A55" t="s">
        <v>368</v>
      </c>
      <c r="B55" s="27">
        <v>81</v>
      </c>
      <c r="C55" s="27">
        <v>43</v>
      </c>
      <c r="D55" s="27">
        <v>80</v>
      </c>
      <c r="E55" s="27">
        <v>75</v>
      </c>
      <c r="F55" s="27">
        <v>76</v>
      </c>
      <c r="G55" s="27">
        <v>70</v>
      </c>
    </row>
    <row r="56" spans="1:7" x14ac:dyDescent="0.25">
      <c r="A56" t="s">
        <v>312</v>
      </c>
      <c r="B56" s="27" t="s">
        <v>178</v>
      </c>
      <c r="C56" s="27" t="s">
        <v>178</v>
      </c>
      <c r="D56" s="27" t="s">
        <v>178</v>
      </c>
      <c r="E56" s="27" t="s">
        <v>178</v>
      </c>
      <c r="F56" s="27" t="s">
        <v>178</v>
      </c>
      <c r="G56" s="27" t="s">
        <v>178</v>
      </c>
    </row>
    <row r="57" spans="1:7" x14ac:dyDescent="0.25">
      <c r="A57" t="s">
        <v>369</v>
      </c>
      <c r="B57" s="27">
        <v>83</v>
      </c>
      <c r="C57" s="27">
        <v>42</v>
      </c>
      <c r="D57" s="27">
        <v>86</v>
      </c>
      <c r="E57" s="27">
        <v>80</v>
      </c>
      <c r="F57" s="27">
        <v>77</v>
      </c>
      <c r="G57" s="27">
        <v>77</v>
      </c>
    </row>
    <row r="58" spans="1:7" x14ac:dyDescent="0.25">
      <c r="A58" t="s">
        <v>313</v>
      </c>
      <c r="B58" s="27" t="s">
        <v>178</v>
      </c>
      <c r="C58" s="27" t="s">
        <v>178</v>
      </c>
      <c r="D58" s="27" t="s">
        <v>178</v>
      </c>
      <c r="E58" s="27" t="s">
        <v>178</v>
      </c>
      <c r="F58" s="27" t="s">
        <v>178</v>
      </c>
      <c r="G58" s="27" t="s">
        <v>178</v>
      </c>
    </row>
    <row r="59" spans="1:7" x14ac:dyDescent="0.25">
      <c r="A59" t="s">
        <v>370</v>
      </c>
      <c r="B59" s="27">
        <v>77</v>
      </c>
      <c r="C59" s="27">
        <v>33</v>
      </c>
      <c r="D59" s="27">
        <v>79</v>
      </c>
      <c r="E59" s="27">
        <v>70</v>
      </c>
      <c r="F59" s="27">
        <v>71</v>
      </c>
      <c r="G59" s="27">
        <v>68</v>
      </c>
    </row>
    <row r="60" spans="1:7" x14ac:dyDescent="0.25">
      <c r="A60" t="s">
        <v>371</v>
      </c>
      <c r="B60" s="27">
        <v>76</v>
      </c>
      <c r="C60" s="27">
        <v>12</v>
      </c>
      <c r="D60" s="27">
        <v>89</v>
      </c>
      <c r="E60" s="27">
        <v>80</v>
      </c>
      <c r="F60" s="27">
        <v>88</v>
      </c>
      <c r="G60" s="27">
        <v>84</v>
      </c>
    </row>
    <row r="61" spans="1:7" x14ac:dyDescent="0.25">
      <c r="A61" t="s">
        <v>314</v>
      </c>
      <c r="B61" s="27" t="s">
        <v>178</v>
      </c>
      <c r="C61" s="27" t="s">
        <v>178</v>
      </c>
      <c r="D61" s="27" t="s">
        <v>178</v>
      </c>
      <c r="E61" s="27" t="s">
        <v>178</v>
      </c>
      <c r="F61" s="27" t="s">
        <v>178</v>
      </c>
      <c r="G61" s="27" t="s">
        <v>178</v>
      </c>
    </row>
    <row r="62" spans="1:7" x14ac:dyDescent="0.25">
      <c r="A62" t="s">
        <v>372</v>
      </c>
      <c r="B62" s="27">
        <v>77</v>
      </c>
      <c r="C62" s="27">
        <v>42</v>
      </c>
      <c r="D62" s="27">
        <v>77</v>
      </c>
      <c r="E62" s="27">
        <v>67</v>
      </c>
      <c r="F62" s="27">
        <v>60</v>
      </c>
      <c r="G62" s="27">
        <v>62</v>
      </c>
    </row>
    <row r="63" spans="1:7" x14ac:dyDescent="0.25">
      <c r="A63" t="s">
        <v>373</v>
      </c>
      <c r="B63" s="27">
        <v>71</v>
      </c>
      <c r="C63" s="27">
        <v>43</v>
      </c>
      <c r="D63" s="27">
        <v>80</v>
      </c>
      <c r="E63" s="27">
        <v>68</v>
      </c>
      <c r="F63" s="27">
        <v>63</v>
      </c>
      <c r="G63" s="27">
        <v>63</v>
      </c>
    </row>
    <row r="64" spans="1:7" x14ac:dyDescent="0.25">
      <c r="A64" t="s">
        <v>315</v>
      </c>
      <c r="B64" s="27" t="s">
        <v>178</v>
      </c>
      <c r="C64" s="27" t="s">
        <v>178</v>
      </c>
      <c r="D64" s="27" t="s">
        <v>178</v>
      </c>
      <c r="E64" s="27" t="s">
        <v>178</v>
      </c>
      <c r="F64" s="27" t="s">
        <v>178</v>
      </c>
      <c r="G64" s="27" t="s">
        <v>178</v>
      </c>
    </row>
    <row r="65" spans="1:7" x14ac:dyDescent="0.25">
      <c r="A65" t="s">
        <v>374</v>
      </c>
      <c r="B65" s="27">
        <v>77</v>
      </c>
      <c r="C65" s="27">
        <v>39</v>
      </c>
      <c r="D65" s="27">
        <v>78</v>
      </c>
      <c r="E65" s="27">
        <v>69</v>
      </c>
      <c r="F65" s="27">
        <v>70</v>
      </c>
      <c r="G65" s="27">
        <v>64</v>
      </c>
    </row>
    <row r="66" spans="1:7" x14ac:dyDescent="0.25">
      <c r="A66" t="s">
        <v>375</v>
      </c>
      <c r="B66" s="27" t="s">
        <v>178</v>
      </c>
      <c r="C66" s="27" t="s">
        <v>178</v>
      </c>
      <c r="D66" s="27" t="s">
        <v>178</v>
      </c>
      <c r="E66" s="27" t="s">
        <v>178</v>
      </c>
      <c r="F66" s="27" t="s">
        <v>178</v>
      </c>
      <c r="G66" s="27" t="s">
        <v>178</v>
      </c>
    </row>
    <row r="67" spans="1:7" x14ac:dyDescent="0.25">
      <c r="A67" t="s">
        <v>376</v>
      </c>
      <c r="B67" s="27" t="s">
        <v>282</v>
      </c>
      <c r="C67" s="27" t="s">
        <v>282</v>
      </c>
      <c r="D67" s="27" t="s">
        <v>282</v>
      </c>
      <c r="E67" s="27" t="s">
        <v>282</v>
      </c>
      <c r="F67" s="27" t="s">
        <v>282</v>
      </c>
      <c r="G67" s="27" t="s">
        <v>282</v>
      </c>
    </row>
    <row r="68" spans="1:7" x14ac:dyDescent="0.25">
      <c r="A68" t="s">
        <v>377</v>
      </c>
      <c r="B68" s="27">
        <v>69</v>
      </c>
      <c r="C68" s="27">
        <v>23</v>
      </c>
      <c r="D68" s="27">
        <v>71</v>
      </c>
      <c r="E68" s="27">
        <v>61</v>
      </c>
      <c r="F68" s="27">
        <v>66</v>
      </c>
      <c r="G68" s="27">
        <v>49</v>
      </c>
    </row>
    <row r="69" spans="1:7" x14ac:dyDescent="0.25">
      <c r="A69" s="4" t="s">
        <v>235</v>
      </c>
      <c r="B69" s="4">
        <v>78</v>
      </c>
      <c r="C69" s="4">
        <v>42</v>
      </c>
      <c r="D69" s="4">
        <v>78</v>
      </c>
      <c r="E69" s="4">
        <v>74</v>
      </c>
      <c r="F69" s="4">
        <v>73</v>
      </c>
      <c r="G69" s="4">
        <v>69</v>
      </c>
    </row>
    <row r="70" spans="1:7" x14ac:dyDescent="0.25">
      <c r="B70" s="27"/>
      <c r="C70" s="27"/>
      <c r="D70" s="27"/>
      <c r="E70" s="27"/>
      <c r="F70" s="27"/>
      <c r="G70" s="27"/>
    </row>
    <row r="71" spans="1:7" x14ac:dyDescent="0.25">
      <c r="A71" t="s">
        <v>189</v>
      </c>
    </row>
    <row r="72" spans="1:7" x14ac:dyDescent="0.25">
      <c r="A72" t="s">
        <v>232</v>
      </c>
    </row>
    <row r="73" spans="1:7" x14ac:dyDescent="0.25">
      <c r="A73" t="s">
        <v>378</v>
      </c>
    </row>
    <row r="75" spans="1:7" x14ac:dyDescent="0.25">
      <c r="A75" t="s">
        <v>195</v>
      </c>
    </row>
    <row r="76" spans="1:7" x14ac:dyDescent="0.25">
      <c r="A76" t="s">
        <v>196</v>
      </c>
    </row>
    <row r="77" spans="1:7" x14ac:dyDescent="0.25">
      <c r="A77" t="s">
        <v>197</v>
      </c>
    </row>
    <row r="78" spans="1:7" x14ac:dyDescent="0.25">
      <c r="A78" t="s">
        <v>198</v>
      </c>
    </row>
    <row r="79" spans="1:7" x14ac:dyDescent="0.25">
      <c r="A79" t="s">
        <v>199</v>
      </c>
    </row>
    <row r="80" spans="1:7" x14ac:dyDescent="0.25">
      <c r="A80" t="s">
        <v>200</v>
      </c>
    </row>
    <row r="81" spans="1:1" x14ac:dyDescent="0.25">
      <c r="A81" t="s">
        <v>201</v>
      </c>
    </row>
  </sheetData>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8"/>
  <sheetViews>
    <sheetView workbookViewId="0"/>
  </sheetViews>
  <sheetFormatPr defaultRowHeight="15" x14ac:dyDescent="0.25"/>
  <cols>
    <col min="1" max="1" width="16.7109375" customWidth="1"/>
    <col min="2" max="7" width="30.7109375" customWidth="1"/>
  </cols>
  <sheetData>
    <row r="1" spans="1:8" x14ac:dyDescent="0.25">
      <c r="A1" s="4" t="s">
        <v>32</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379</v>
      </c>
      <c r="B3" s="28">
        <v>80</v>
      </c>
      <c r="C3" s="28">
        <v>56</v>
      </c>
      <c r="D3" s="28">
        <v>81</v>
      </c>
      <c r="E3" s="28">
        <v>78</v>
      </c>
      <c r="F3" s="28">
        <v>73</v>
      </c>
      <c r="G3" s="28">
        <v>71</v>
      </c>
    </row>
    <row r="4" spans="1:8" x14ac:dyDescent="0.25">
      <c r="A4" t="s">
        <v>380</v>
      </c>
      <c r="B4" s="28">
        <v>78</v>
      </c>
      <c r="C4" s="28">
        <v>43</v>
      </c>
      <c r="D4" s="28">
        <v>78</v>
      </c>
      <c r="E4" s="28">
        <v>73</v>
      </c>
      <c r="F4" s="28">
        <v>76</v>
      </c>
      <c r="G4" s="28">
        <v>68</v>
      </c>
    </row>
    <row r="5" spans="1:8" x14ac:dyDescent="0.25">
      <c r="A5" t="s">
        <v>381</v>
      </c>
      <c r="B5" s="28">
        <v>78</v>
      </c>
      <c r="C5" s="28">
        <v>44</v>
      </c>
      <c r="D5" s="28">
        <v>78</v>
      </c>
      <c r="E5" s="28">
        <v>74</v>
      </c>
      <c r="F5" s="28">
        <v>76</v>
      </c>
      <c r="G5" s="28">
        <v>69</v>
      </c>
    </row>
    <row r="6" spans="1:8" x14ac:dyDescent="0.25">
      <c r="B6" s="28"/>
      <c r="C6" s="28"/>
      <c r="D6" s="28"/>
      <c r="E6" s="28"/>
      <c r="F6" s="28"/>
      <c r="G6" s="28"/>
    </row>
    <row r="7" spans="1:8" x14ac:dyDescent="0.25">
      <c r="A7" t="s">
        <v>189</v>
      </c>
    </row>
    <row r="8" spans="1:8" x14ac:dyDescent="0.25">
      <c r="A8" t="s">
        <v>230</v>
      </c>
    </row>
    <row r="9" spans="1:8" x14ac:dyDescent="0.25">
      <c r="A9" t="s">
        <v>382</v>
      </c>
    </row>
    <row r="10" spans="1:8" x14ac:dyDescent="0.25">
      <c r="A10" t="s">
        <v>383</v>
      </c>
    </row>
    <row r="12" spans="1:8" x14ac:dyDescent="0.25">
      <c r="A12" t="s">
        <v>195</v>
      </c>
    </row>
    <row r="13" spans="1:8" x14ac:dyDescent="0.25">
      <c r="A13" t="s">
        <v>196</v>
      </c>
    </row>
    <row r="14" spans="1:8" x14ac:dyDescent="0.25">
      <c r="A14" t="s">
        <v>197</v>
      </c>
    </row>
    <row r="15" spans="1:8" x14ac:dyDescent="0.25">
      <c r="A15" t="s">
        <v>198</v>
      </c>
    </row>
    <row r="16" spans="1:8" x14ac:dyDescent="0.25">
      <c r="A16" t="s">
        <v>199</v>
      </c>
    </row>
    <row r="17" spans="1:1" x14ac:dyDescent="0.25">
      <c r="A17" t="s">
        <v>200</v>
      </c>
    </row>
    <row r="18" spans="1:1" x14ac:dyDescent="0.25">
      <c r="A18" t="s">
        <v>201</v>
      </c>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H18"/>
  <sheetViews>
    <sheetView workbookViewId="0"/>
  </sheetViews>
  <sheetFormatPr defaultRowHeight="15" x14ac:dyDescent="0.25"/>
  <cols>
    <col min="1" max="1" width="16.7109375" customWidth="1"/>
    <col min="2" max="7" width="30.7109375" customWidth="1"/>
  </cols>
  <sheetData>
    <row r="1" spans="1:8" x14ac:dyDescent="0.25">
      <c r="A1" s="4" t="s">
        <v>33</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379</v>
      </c>
      <c r="B3" s="29">
        <v>82</v>
      </c>
      <c r="C3" s="29">
        <v>50</v>
      </c>
      <c r="D3" s="29">
        <v>83</v>
      </c>
      <c r="E3" s="29">
        <v>82</v>
      </c>
      <c r="F3" s="29">
        <v>76</v>
      </c>
      <c r="G3" s="29">
        <v>79</v>
      </c>
    </row>
    <row r="4" spans="1:8" x14ac:dyDescent="0.25">
      <c r="A4" t="s">
        <v>380</v>
      </c>
      <c r="B4" s="29">
        <v>78</v>
      </c>
      <c r="C4" s="29">
        <v>41</v>
      </c>
      <c r="D4" s="29">
        <v>77</v>
      </c>
      <c r="E4" s="29">
        <v>73</v>
      </c>
      <c r="F4" s="29">
        <v>72</v>
      </c>
      <c r="G4" s="29">
        <v>67</v>
      </c>
    </row>
    <row r="5" spans="1:8" x14ac:dyDescent="0.25">
      <c r="A5" t="s">
        <v>381</v>
      </c>
      <c r="B5" s="29">
        <v>78</v>
      </c>
      <c r="C5" s="29">
        <v>42</v>
      </c>
      <c r="D5" s="29">
        <v>78</v>
      </c>
      <c r="E5" s="29">
        <v>74</v>
      </c>
      <c r="F5" s="29">
        <v>73</v>
      </c>
      <c r="G5" s="29">
        <v>69</v>
      </c>
    </row>
    <row r="6" spans="1:8" x14ac:dyDescent="0.25">
      <c r="B6" s="29"/>
      <c r="C6" s="29"/>
      <c r="D6" s="29"/>
      <c r="E6" s="29"/>
      <c r="F6" s="29"/>
      <c r="G6" s="29"/>
    </row>
    <row r="7" spans="1:8" x14ac:dyDescent="0.25">
      <c r="A7" t="s">
        <v>189</v>
      </c>
    </row>
    <row r="8" spans="1:8" x14ac:dyDescent="0.25">
      <c r="A8" t="s">
        <v>232</v>
      </c>
    </row>
    <row r="9" spans="1:8" x14ac:dyDescent="0.25">
      <c r="A9" t="s">
        <v>382</v>
      </c>
    </row>
    <row r="10" spans="1:8" x14ac:dyDescent="0.25">
      <c r="A10" t="s">
        <v>383</v>
      </c>
    </row>
    <row r="12" spans="1:8" x14ac:dyDescent="0.25">
      <c r="A12" t="s">
        <v>195</v>
      </c>
    </row>
    <row r="13" spans="1:8" x14ac:dyDescent="0.25">
      <c r="A13" t="s">
        <v>196</v>
      </c>
    </row>
    <row r="14" spans="1:8" x14ac:dyDescent="0.25">
      <c r="A14" t="s">
        <v>197</v>
      </c>
    </row>
    <row r="15" spans="1:8" x14ac:dyDescent="0.25">
      <c r="A15" t="s">
        <v>198</v>
      </c>
    </row>
    <row r="16" spans="1:8" x14ac:dyDescent="0.25">
      <c r="A16" t="s">
        <v>199</v>
      </c>
    </row>
    <row r="17" spans="1:1" x14ac:dyDescent="0.25">
      <c r="A17" t="s">
        <v>200</v>
      </c>
    </row>
    <row r="18" spans="1:1" x14ac:dyDescent="0.25">
      <c r="A18" t="s">
        <v>201</v>
      </c>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60"/>
  <sheetViews>
    <sheetView workbookViewId="0"/>
  </sheetViews>
  <sheetFormatPr defaultRowHeight="15" x14ac:dyDescent="0.25"/>
  <cols>
    <col min="1" max="1" width="38.7109375" customWidth="1"/>
    <col min="2" max="8" width="25.7109375" customWidth="1"/>
  </cols>
  <sheetData>
    <row r="1" spans="1:9" x14ac:dyDescent="0.25">
      <c r="A1" s="4" t="s">
        <v>35</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385</v>
      </c>
      <c r="B3" s="30" t="s">
        <v>386</v>
      </c>
      <c r="C3" s="30" t="s">
        <v>387</v>
      </c>
      <c r="D3" s="30" t="s">
        <v>388</v>
      </c>
      <c r="E3" s="30" t="s">
        <v>389</v>
      </c>
      <c r="F3" s="30" t="s">
        <v>390</v>
      </c>
      <c r="G3" s="30" t="s">
        <v>391</v>
      </c>
      <c r="H3" s="30" t="s">
        <v>392</v>
      </c>
    </row>
    <row r="4" spans="1:9" x14ac:dyDescent="0.25">
      <c r="A4" t="s">
        <v>393</v>
      </c>
      <c r="B4" s="30" t="s">
        <v>394</v>
      </c>
      <c r="C4" s="30" t="s">
        <v>395</v>
      </c>
      <c r="D4" s="30" t="s">
        <v>395</v>
      </c>
      <c r="E4" s="30" t="s">
        <v>396</v>
      </c>
      <c r="F4" s="30" t="s">
        <v>397</v>
      </c>
      <c r="G4" s="30" t="s">
        <v>398</v>
      </c>
      <c r="H4" s="30" t="s">
        <v>399</v>
      </c>
    </row>
    <row r="5" spans="1:9" x14ac:dyDescent="0.25">
      <c r="A5" t="s">
        <v>400</v>
      </c>
      <c r="B5" s="30" t="s">
        <v>401</v>
      </c>
      <c r="C5" s="30" t="s">
        <v>402</v>
      </c>
      <c r="D5" s="30" t="s">
        <v>403</v>
      </c>
      <c r="E5" s="30" t="s">
        <v>404</v>
      </c>
      <c r="F5" s="30" t="s">
        <v>405</v>
      </c>
      <c r="G5" s="30" t="s">
        <v>406</v>
      </c>
      <c r="H5" s="30" t="s">
        <v>407</v>
      </c>
    </row>
    <row r="6" spans="1:9" x14ac:dyDescent="0.25">
      <c r="A6" t="s">
        <v>408</v>
      </c>
      <c r="B6" s="30" t="s">
        <v>409</v>
      </c>
      <c r="C6" s="30" t="s">
        <v>410</v>
      </c>
      <c r="D6" s="30" t="s">
        <v>411</v>
      </c>
      <c r="E6" s="30" t="s">
        <v>412</v>
      </c>
      <c r="F6" s="30" t="s">
        <v>413</v>
      </c>
      <c r="G6" s="30" t="s">
        <v>414</v>
      </c>
      <c r="H6" s="30" t="s">
        <v>415</v>
      </c>
    </row>
    <row r="7" spans="1:9" x14ac:dyDescent="0.25">
      <c r="A7" t="s">
        <v>416</v>
      </c>
      <c r="B7" s="30" t="s">
        <v>417</v>
      </c>
      <c r="C7" s="30" t="s">
        <v>418</v>
      </c>
      <c r="D7" s="30" t="s">
        <v>419</v>
      </c>
      <c r="E7" s="30" t="s">
        <v>420</v>
      </c>
      <c r="F7" s="30" t="s">
        <v>421</v>
      </c>
      <c r="G7" s="30" t="s">
        <v>422</v>
      </c>
      <c r="H7" s="30" t="s">
        <v>423</v>
      </c>
    </row>
    <row r="8" spans="1:9" x14ac:dyDescent="0.25">
      <c r="A8" t="s">
        <v>424</v>
      </c>
      <c r="B8" s="30" t="s">
        <v>425</v>
      </c>
      <c r="C8" s="30" t="s">
        <v>426</v>
      </c>
      <c r="D8" s="30" t="s">
        <v>427</v>
      </c>
      <c r="E8" s="30" t="s">
        <v>428</v>
      </c>
      <c r="F8" s="30" t="s">
        <v>429</v>
      </c>
      <c r="G8" s="30" t="s">
        <v>430</v>
      </c>
      <c r="H8" s="30" t="s">
        <v>431</v>
      </c>
    </row>
    <row r="9" spans="1:9" x14ac:dyDescent="0.25">
      <c r="A9" t="s">
        <v>432</v>
      </c>
      <c r="B9" s="30" t="s">
        <v>433</v>
      </c>
      <c r="C9" s="30" t="s">
        <v>434</v>
      </c>
      <c r="D9" s="30" t="s">
        <v>435</v>
      </c>
      <c r="E9" s="30" t="s">
        <v>436</v>
      </c>
      <c r="F9" s="30" t="s">
        <v>437</v>
      </c>
      <c r="G9" s="30" t="s">
        <v>438</v>
      </c>
      <c r="H9" s="30" t="s">
        <v>439</v>
      </c>
    </row>
    <row r="10" spans="1:9" x14ac:dyDescent="0.25">
      <c r="A10" t="s">
        <v>440</v>
      </c>
      <c r="B10" s="30" t="s">
        <v>441</v>
      </c>
      <c r="C10" s="30" t="s">
        <v>442</v>
      </c>
      <c r="D10" s="30" t="s">
        <v>178</v>
      </c>
      <c r="E10" s="30" t="s">
        <v>443</v>
      </c>
      <c r="F10" s="30" t="s">
        <v>444</v>
      </c>
      <c r="G10" s="30" t="s">
        <v>445</v>
      </c>
      <c r="H10" s="30" t="s">
        <v>446</v>
      </c>
    </row>
    <row r="11" spans="1:9" x14ac:dyDescent="0.25">
      <c r="A11" t="s">
        <v>447</v>
      </c>
      <c r="B11" s="30" t="s">
        <v>448</v>
      </c>
      <c r="C11" s="30" t="s">
        <v>449</v>
      </c>
      <c r="D11" s="30" t="s">
        <v>450</v>
      </c>
      <c r="E11" s="30" t="s">
        <v>451</v>
      </c>
      <c r="F11" s="30" t="s">
        <v>452</v>
      </c>
      <c r="G11" s="30" t="s">
        <v>453</v>
      </c>
      <c r="H11" s="30" t="s">
        <v>454</v>
      </c>
    </row>
    <row r="12" spans="1:9" x14ac:dyDescent="0.25">
      <c r="A12" t="s">
        <v>455</v>
      </c>
      <c r="B12" s="30" t="s">
        <v>456</v>
      </c>
      <c r="C12" s="30" t="s">
        <v>457</v>
      </c>
      <c r="D12" s="30" t="s">
        <v>458</v>
      </c>
      <c r="E12" s="30" t="s">
        <v>459</v>
      </c>
      <c r="F12" s="30" t="s">
        <v>460</v>
      </c>
      <c r="G12" s="30" t="s">
        <v>461</v>
      </c>
      <c r="H12" s="30" t="s">
        <v>462</v>
      </c>
    </row>
    <row r="13" spans="1:9" x14ac:dyDescent="0.25">
      <c r="A13" t="s">
        <v>463</v>
      </c>
      <c r="B13" s="30" t="s">
        <v>464</v>
      </c>
      <c r="C13" s="30" t="s">
        <v>465</v>
      </c>
      <c r="D13" s="30" t="s">
        <v>466</v>
      </c>
      <c r="E13" s="30" t="s">
        <v>467</v>
      </c>
      <c r="F13" s="30" t="s">
        <v>468</v>
      </c>
      <c r="G13" s="30" t="s">
        <v>469</v>
      </c>
      <c r="H13" s="30" t="s">
        <v>470</v>
      </c>
    </row>
    <row r="14" spans="1:9" x14ac:dyDescent="0.25">
      <c r="A14" t="s">
        <v>471</v>
      </c>
      <c r="B14" s="30" t="s">
        <v>452</v>
      </c>
      <c r="C14" s="30" t="s">
        <v>472</v>
      </c>
      <c r="D14" s="30" t="s">
        <v>473</v>
      </c>
      <c r="E14" s="30" t="s">
        <v>474</v>
      </c>
      <c r="F14" s="30" t="s">
        <v>475</v>
      </c>
      <c r="G14" s="30" t="s">
        <v>476</v>
      </c>
      <c r="H14" s="30" t="s">
        <v>477</v>
      </c>
    </row>
    <row r="15" spans="1:9" x14ac:dyDescent="0.25">
      <c r="A15" t="s">
        <v>478</v>
      </c>
      <c r="B15" s="30" t="s">
        <v>479</v>
      </c>
      <c r="C15" s="30" t="s">
        <v>480</v>
      </c>
      <c r="D15" s="30" t="s">
        <v>481</v>
      </c>
      <c r="E15" s="30" t="s">
        <v>482</v>
      </c>
      <c r="F15" s="30" t="s">
        <v>483</v>
      </c>
      <c r="G15" s="30" t="s">
        <v>484</v>
      </c>
      <c r="H15" s="30" t="s">
        <v>485</v>
      </c>
    </row>
    <row r="16" spans="1:9" x14ac:dyDescent="0.25">
      <c r="A16" t="s">
        <v>486</v>
      </c>
      <c r="B16" s="30" t="s">
        <v>487</v>
      </c>
      <c r="C16" s="30" t="s">
        <v>488</v>
      </c>
      <c r="D16" s="30" t="s">
        <v>489</v>
      </c>
      <c r="E16" s="30" t="s">
        <v>490</v>
      </c>
      <c r="F16" s="30" t="s">
        <v>491</v>
      </c>
      <c r="G16" s="30" t="s">
        <v>492</v>
      </c>
      <c r="H16" s="30" t="s">
        <v>493</v>
      </c>
    </row>
    <row r="17" spans="1:8" x14ac:dyDescent="0.25">
      <c r="A17" t="s">
        <v>494</v>
      </c>
      <c r="B17" s="30" t="s">
        <v>495</v>
      </c>
      <c r="C17" s="30" t="s">
        <v>496</v>
      </c>
      <c r="D17" s="30" t="s">
        <v>496</v>
      </c>
      <c r="E17" s="30" t="s">
        <v>497</v>
      </c>
      <c r="F17" s="30" t="s">
        <v>498</v>
      </c>
      <c r="G17" s="30" t="s">
        <v>499</v>
      </c>
      <c r="H17" s="30" t="s">
        <v>500</v>
      </c>
    </row>
    <row r="18" spans="1:8" x14ac:dyDescent="0.25">
      <c r="A18" t="s">
        <v>501</v>
      </c>
      <c r="B18" s="30" t="s">
        <v>502</v>
      </c>
      <c r="C18" s="30" t="s">
        <v>503</v>
      </c>
      <c r="D18" s="30" t="s">
        <v>504</v>
      </c>
      <c r="E18" s="30" t="s">
        <v>505</v>
      </c>
      <c r="F18" s="30" t="s">
        <v>506</v>
      </c>
      <c r="G18" s="30" t="s">
        <v>507</v>
      </c>
      <c r="H18" s="30" t="s">
        <v>508</v>
      </c>
    </row>
    <row r="19" spans="1:8" x14ac:dyDescent="0.25">
      <c r="A19" t="s">
        <v>509</v>
      </c>
      <c r="B19" s="30" t="s">
        <v>510</v>
      </c>
      <c r="C19" s="30" t="s">
        <v>511</v>
      </c>
      <c r="D19" s="30" t="s">
        <v>512</v>
      </c>
      <c r="E19" s="30" t="s">
        <v>513</v>
      </c>
      <c r="F19" s="30" t="s">
        <v>514</v>
      </c>
      <c r="G19" s="30" t="s">
        <v>515</v>
      </c>
      <c r="H19" s="30" t="s">
        <v>516</v>
      </c>
    </row>
    <row r="20" spans="1:8" x14ac:dyDescent="0.25">
      <c r="A20" t="s">
        <v>517</v>
      </c>
      <c r="B20" s="30" t="s">
        <v>518</v>
      </c>
      <c r="C20" s="30" t="s">
        <v>519</v>
      </c>
      <c r="D20" s="30" t="s">
        <v>520</v>
      </c>
      <c r="E20" s="30" t="s">
        <v>521</v>
      </c>
      <c r="F20" s="30" t="s">
        <v>522</v>
      </c>
      <c r="G20" s="30" t="s">
        <v>523</v>
      </c>
      <c r="H20" s="30" t="s">
        <v>524</v>
      </c>
    </row>
    <row r="21" spans="1:8" x14ac:dyDescent="0.25">
      <c r="A21" t="s">
        <v>525</v>
      </c>
      <c r="B21" s="30" t="s">
        <v>526</v>
      </c>
      <c r="C21" s="30" t="s">
        <v>527</v>
      </c>
      <c r="D21" s="30" t="s">
        <v>528</v>
      </c>
      <c r="E21" s="30" t="s">
        <v>529</v>
      </c>
      <c r="F21" s="30" t="s">
        <v>530</v>
      </c>
      <c r="G21" s="30" t="s">
        <v>531</v>
      </c>
      <c r="H21" s="30" t="s">
        <v>532</v>
      </c>
    </row>
    <row r="22" spans="1:8" x14ac:dyDescent="0.25">
      <c r="A22" t="s">
        <v>533</v>
      </c>
      <c r="B22" s="30" t="s">
        <v>534</v>
      </c>
      <c r="C22" s="30" t="s">
        <v>535</v>
      </c>
      <c r="D22" s="30" t="s">
        <v>536</v>
      </c>
      <c r="E22" s="30" t="s">
        <v>492</v>
      </c>
      <c r="F22" s="30" t="s">
        <v>537</v>
      </c>
      <c r="G22" s="30" t="s">
        <v>538</v>
      </c>
      <c r="H22" s="30" t="s">
        <v>539</v>
      </c>
    </row>
    <row r="23" spans="1:8" x14ac:dyDescent="0.25">
      <c r="A23" t="s">
        <v>540</v>
      </c>
      <c r="B23" s="30" t="s">
        <v>541</v>
      </c>
      <c r="C23" s="30" t="s">
        <v>542</v>
      </c>
      <c r="D23" s="30" t="s">
        <v>542</v>
      </c>
      <c r="E23" s="30" t="s">
        <v>543</v>
      </c>
      <c r="F23" s="30" t="s">
        <v>544</v>
      </c>
      <c r="G23" s="30" t="s">
        <v>545</v>
      </c>
      <c r="H23" s="30" t="s">
        <v>546</v>
      </c>
    </row>
    <row r="24" spans="1:8" x14ac:dyDescent="0.25">
      <c r="A24" t="s">
        <v>547</v>
      </c>
      <c r="B24" s="30" t="s">
        <v>548</v>
      </c>
      <c r="C24" s="30" t="s">
        <v>549</v>
      </c>
      <c r="D24" s="30" t="s">
        <v>549</v>
      </c>
      <c r="E24" s="30" t="s">
        <v>550</v>
      </c>
      <c r="F24" s="30" t="s">
        <v>551</v>
      </c>
      <c r="G24" s="30" t="s">
        <v>552</v>
      </c>
      <c r="H24" s="30" t="s">
        <v>553</v>
      </c>
    </row>
    <row r="25" spans="1:8" x14ac:dyDescent="0.25">
      <c r="A25" t="s">
        <v>554</v>
      </c>
      <c r="B25" s="30" t="s">
        <v>555</v>
      </c>
      <c r="C25" s="30" t="s">
        <v>556</v>
      </c>
      <c r="D25" s="30" t="s">
        <v>556</v>
      </c>
      <c r="E25" s="30" t="s">
        <v>557</v>
      </c>
      <c r="F25" s="30" t="s">
        <v>558</v>
      </c>
      <c r="G25" s="30" t="s">
        <v>559</v>
      </c>
      <c r="H25" s="30" t="s">
        <v>560</v>
      </c>
    </row>
    <row r="26" spans="1:8" x14ac:dyDescent="0.25">
      <c r="A26" t="s">
        <v>561</v>
      </c>
      <c r="B26" s="30" t="s">
        <v>562</v>
      </c>
      <c r="C26" s="30" t="s">
        <v>563</v>
      </c>
      <c r="D26" s="30" t="s">
        <v>178</v>
      </c>
      <c r="E26" s="30" t="s">
        <v>564</v>
      </c>
      <c r="F26" s="30" t="s">
        <v>565</v>
      </c>
      <c r="G26" s="30" t="s">
        <v>566</v>
      </c>
      <c r="H26" s="30" t="s">
        <v>567</v>
      </c>
    </row>
    <row r="27" spans="1:8" x14ac:dyDescent="0.25">
      <c r="A27" t="s">
        <v>568</v>
      </c>
      <c r="B27" s="30" t="s">
        <v>569</v>
      </c>
      <c r="C27" s="30" t="s">
        <v>570</v>
      </c>
      <c r="D27" s="30" t="s">
        <v>571</v>
      </c>
      <c r="E27" s="30" t="s">
        <v>572</v>
      </c>
      <c r="F27" s="30" t="s">
        <v>573</v>
      </c>
      <c r="G27" s="30" t="s">
        <v>425</v>
      </c>
      <c r="H27" s="30" t="s">
        <v>574</v>
      </c>
    </row>
    <row r="28" spans="1:8" x14ac:dyDescent="0.25">
      <c r="A28" t="s">
        <v>575</v>
      </c>
      <c r="B28" s="30" t="s">
        <v>576</v>
      </c>
      <c r="C28" s="30" t="s">
        <v>577</v>
      </c>
      <c r="D28" s="30" t="s">
        <v>578</v>
      </c>
      <c r="E28" s="30" t="s">
        <v>579</v>
      </c>
      <c r="F28" s="30" t="s">
        <v>580</v>
      </c>
      <c r="G28" s="30" t="s">
        <v>581</v>
      </c>
      <c r="H28" s="30" t="s">
        <v>582</v>
      </c>
    </row>
    <row r="29" spans="1:8" x14ac:dyDescent="0.25">
      <c r="A29" t="s">
        <v>583</v>
      </c>
      <c r="B29" s="30" t="s">
        <v>584</v>
      </c>
      <c r="C29" s="30" t="s">
        <v>585</v>
      </c>
      <c r="D29" s="30" t="s">
        <v>586</v>
      </c>
      <c r="E29" s="30" t="s">
        <v>587</v>
      </c>
      <c r="F29" s="30" t="s">
        <v>588</v>
      </c>
      <c r="G29" s="30" t="s">
        <v>589</v>
      </c>
      <c r="H29" s="30" t="s">
        <v>590</v>
      </c>
    </row>
    <row r="30" spans="1:8" x14ac:dyDescent="0.25">
      <c r="A30" t="s">
        <v>591</v>
      </c>
      <c r="B30" s="30" t="s">
        <v>592</v>
      </c>
      <c r="C30" s="30" t="s">
        <v>593</v>
      </c>
      <c r="D30" s="30" t="s">
        <v>594</v>
      </c>
      <c r="E30" s="30" t="s">
        <v>595</v>
      </c>
      <c r="F30" s="30" t="s">
        <v>596</v>
      </c>
      <c r="G30" s="30" t="s">
        <v>597</v>
      </c>
      <c r="H30" s="30" t="s">
        <v>598</v>
      </c>
    </row>
    <row r="31" spans="1:8" x14ac:dyDescent="0.25">
      <c r="A31" t="s">
        <v>599</v>
      </c>
      <c r="B31" s="30" t="s">
        <v>600</v>
      </c>
      <c r="C31" s="30" t="s">
        <v>601</v>
      </c>
      <c r="D31" s="30" t="s">
        <v>602</v>
      </c>
      <c r="E31" s="30" t="s">
        <v>603</v>
      </c>
      <c r="F31" s="30" t="s">
        <v>604</v>
      </c>
      <c r="G31" s="30" t="s">
        <v>605</v>
      </c>
      <c r="H31" s="30" t="s">
        <v>606</v>
      </c>
    </row>
    <row r="32" spans="1:8" x14ac:dyDescent="0.25">
      <c r="A32" t="s">
        <v>607</v>
      </c>
      <c r="B32" s="30" t="s">
        <v>608</v>
      </c>
      <c r="C32" s="30" t="s">
        <v>609</v>
      </c>
      <c r="D32" s="30" t="s">
        <v>610</v>
      </c>
      <c r="E32" s="30" t="s">
        <v>611</v>
      </c>
      <c r="F32" s="30" t="s">
        <v>612</v>
      </c>
      <c r="G32" s="30" t="s">
        <v>613</v>
      </c>
      <c r="H32" s="30" t="s">
        <v>614</v>
      </c>
    </row>
    <row r="33" spans="1:8" x14ac:dyDescent="0.25">
      <c r="A33" t="s">
        <v>615</v>
      </c>
      <c r="B33" s="30" t="s">
        <v>616</v>
      </c>
      <c r="C33" s="30" t="s">
        <v>617</v>
      </c>
      <c r="D33" s="30" t="s">
        <v>618</v>
      </c>
      <c r="E33" s="30" t="s">
        <v>619</v>
      </c>
      <c r="F33" s="30" t="s">
        <v>620</v>
      </c>
      <c r="G33" s="30" t="s">
        <v>621</v>
      </c>
      <c r="H33" s="30" t="s">
        <v>622</v>
      </c>
    </row>
    <row r="34" spans="1:8" x14ac:dyDescent="0.25">
      <c r="A34" t="s">
        <v>623</v>
      </c>
      <c r="B34" s="30" t="s">
        <v>624</v>
      </c>
      <c r="C34" s="30" t="s">
        <v>625</v>
      </c>
      <c r="D34" s="30" t="s">
        <v>626</v>
      </c>
      <c r="E34" s="30" t="s">
        <v>627</v>
      </c>
      <c r="F34" s="30" t="s">
        <v>628</v>
      </c>
      <c r="G34" s="30" t="s">
        <v>629</v>
      </c>
      <c r="H34" s="30" t="s">
        <v>630</v>
      </c>
    </row>
    <row r="35" spans="1:8" x14ac:dyDescent="0.25">
      <c r="A35" t="s">
        <v>631</v>
      </c>
      <c r="B35" s="30" t="s">
        <v>632</v>
      </c>
      <c r="C35" s="30" t="s">
        <v>633</v>
      </c>
      <c r="D35" s="30" t="s">
        <v>634</v>
      </c>
      <c r="E35" s="30" t="s">
        <v>635</v>
      </c>
      <c r="F35" s="30" t="s">
        <v>636</v>
      </c>
      <c r="G35" s="30" t="s">
        <v>514</v>
      </c>
      <c r="H35" s="30" t="s">
        <v>637</v>
      </c>
    </row>
    <row r="36" spans="1:8" x14ac:dyDescent="0.25">
      <c r="A36" t="s">
        <v>638</v>
      </c>
      <c r="B36" s="30" t="s">
        <v>639</v>
      </c>
      <c r="C36" s="30" t="s">
        <v>640</v>
      </c>
      <c r="D36" s="30" t="s">
        <v>641</v>
      </c>
      <c r="E36" s="30" t="s">
        <v>642</v>
      </c>
      <c r="F36" s="30" t="s">
        <v>643</v>
      </c>
      <c r="G36" s="30" t="s">
        <v>644</v>
      </c>
      <c r="H36" s="30" t="s">
        <v>645</v>
      </c>
    </row>
    <row r="37" spans="1:8" x14ac:dyDescent="0.25">
      <c r="A37" t="s">
        <v>646</v>
      </c>
      <c r="B37" s="30" t="s">
        <v>647</v>
      </c>
      <c r="C37" s="30" t="s">
        <v>648</v>
      </c>
      <c r="D37" s="30" t="s">
        <v>649</v>
      </c>
      <c r="E37" s="30" t="s">
        <v>650</v>
      </c>
      <c r="F37" s="30" t="s">
        <v>651</v>
      </c>
      <c r="G37" s="30" t="s">
        <v>652</v>
      </c>
      <c r="H37" s="30" t="s">
        <v>653</v>
      </c>
    </row>
    <row r="38" spans="1:8" x14ac:dyDescent="0.25">
      <c r="A38" t="s">
        <v>654</v>
      </c>
      <c r="B38" s="30" t="s">
        <v>655</v>
      </c>
      <c r="C38" s="30" t="s">
        <v>656</v>
      </c>
      <c r="D38" s="30" t="s">
        <v>657</v>
      </c>
      <c r="E38" s="30" t="s">
        <v>658</v>
      </c>
      <c r="F38" s="30" t="s">
        <v>659</v>
      </c>
      <c r="G38" s="30" t="s">
        <v>660</v>
      </c>
      <c r="H38" s="30" t="s">
        <v>661</v>
      </c>
    </row>
    <row r="39" spans="1:8" x14ac:dyDescent="0.25">
      <c r="A39" t="s">
        <v>662</v>
      </c>
      <c r="B39" s="30" t="s">
        <v>663</v>
      </c>
      <c r="C39" s="30" t="s">
        <v>664</v>
      </c>
      <c r="D39" s="30" t="s">
        <v>665</v>
      </c>
      <c r="E39" s="30" t="s">
        <v>666</v>
      </c>
      <c r="F39" s="30" t="s">
        <v>667</v>
      </c>
      <c r="G39" s="30" t="s">
        <v>668</v>
      </c>
      <c r="H39" s="30" t="s">
        <v>669</v>
      </c>
    </row>
    <row r="40" spans="1:8" x14ac:dyDescent="0.25">
      <c r="A40" t="s">
        <v>670</v>
      </c>
      <c r="B40" s="30" t="s">
        <v>671</v>
      </c>
      <c r="C40" s="30" t="s">
        <v>672</v>
      </c>
      <c r="D40" s="30" t="s">
        <v>672</v>
      </c>
      <c r="E40" s="30" t="s">
        <v>673</v>
      </c>
      <c r="F40" s="30" t="s">
        <v>674</v>
      </c>
      <c r="G40" s="30" t="s">
        <v>448</v>
      </c>
      <c r="H40" s="30" t="s">
        <v>675</v>
      </c>
    </row>
    <row r="41" spans="1:8" x14ac:dyDescent="0.25">
      <c r="A41" t="s">
        <v>676</v>
      </c>
      <c r="B41" s="30" t="s">
        <v>677</v>
      </c>
      <c r="C41" s="30" t="s">
        <v>678</v>
      </c>
      <c r="D41" s="30" t="s">
        <v>679</v>
      </c>
      <c r="E41" s="30" t="s">
        <v>680</v>
      </c>
      <c r="F41" s="30" t="s">
        <v>681</v>
      </c>
      <c r="G41" s="30" t="s">
        <v>682</v>
      </c>
      <c r="H41" s="30" t="s">
        <v>485</v>
      </c>
    </row>
    <row r="42" spans="1:8" x14ac:dyDescent="0.25">
      <c r="A42" t="s">
        <v>683</v>
      </c>
      <c r="B42" s="30" t="s">
        <v>684</v>
      </c>
      <c r="C42" s="30" t="s">
        <v>685</v>
      </c>
      <c r="D42" s="30" t="s">
        <v>686</v>
      </c>
      <c r="E42" s="30" t="s">
        <v>687</v>
      </c>
      <c r="F42" s="30" t="s">
        <v>688</v>
      </c>
      <c r="G42" s="30" t="s">
        <v>689</v>
      </c>
      <c r="H42" s="30" t="s">
        <v>690</v>
      </c>
    </row>
    <row r="43" spans="1:8" x14ac:dyDescent="0.25">
      <c r="A43" t="s">
        <v>691</v>
      </c>
      <c r="B43" s="30" t="s">
        <v>692</v>
      </c>
      <c r="C43" s="30" t="s">
        <v>693</v>
      </c>
      <c r="D43" s="30" t="s">
        <v>694</v>
      </c>
      <c r="E43" s="30" t="s">
        <v>695</v>
      </c>
      <c r="F43" s="30" t="s">
        <v>696</v>
      </c>
      <c r="G43" s="30" t="s">
        <v>697</v>
      </c>
      <c r="H43" s="30" t="s">
        <v>698</v>
      </c>
    </row>
    <row r="44" spans="1:8" x14ac:dyDescent="0.25">
      <c r="A44" t="s">
        <v>699</v>
      </c>
      <c r="B44" s="30" t="s">
        <v>700</v>
      </c>
      <c r="C44" s="30" t="s">
        <v>701</v>
      </c>
      <c r="D44" s="30" t="s">
        <v>702</v>
      </c>
      <c r="E44" s="30" t="s">
        <v>703</v>
      </c>
      <c r="F44" s="30" t="s">
        <v>704</v>
      </c>
      <c r="G44" s="30" t="s">
        <v>705</v>
      </c>
      <c r="H44" s="30" t="s">
        <v>706</v>
      </c>
    </row>
    <row r="45" spans="1:8" x14ac:dyDescent="0.25">
      <c r="B45" s="30"/>
      <c r="C45" s="30"/>
      <c r="D45" s="30"/>
      <c r="E45" s="30"/>
      <c r="F45" s="30"/>
      <c r="G45" s="30"/>
      <c r="H45" s="30"/>
    </row>
    <row r="46" spans="1:8" x14ac:dyDescent="0.25">
      <c r="A46" t="s">
        <v>224</v>
      </c>
    </row>
    <row r="47" spans="1:8" x14ac:dyDescent="0.25">
      <c r="A47" t="s">
        <v>707</v>
      </c>
    </row>
    <row r="49" spans="1:1" x14ac:dyDescent="0.25">
      <c r="A49" t="s">
        <v>189</v>
      </c>
    </row>
    <row r="50" spans="1:1" x14ac:dyDescent="0.25">
      <c r="A50" t="s">
        <v>279</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sheetData>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C45"/>
  <sheetViews>
    <sheetView workbookViewId="0"/>
  </sheetViews>
  <sheetFormatPr defaultRowHeight="15" x14ac:dyDescent="0.25"/>
  <cols>
    <col min="1" max="1" width="38.7109375" customWidth="1"/>
    <col min="2" max="2" width="90.7109375" customWidth="1"/>
  </cols>
  <sheetData>
    <row r="1" spans="1:3" x14ac:dyDescent="0.25">
      <c r="A1" s="4" t="s">
        <v>36</v>
      </c>
      <c r="C1" s="1" t="str">
        <f>HYPERLINK("#'INDEX'!A1", "Back to INDEX")</f>
        <v>Back to INDEX</v>
      </c>
    </row>
    <row r="2" spans="1:3" x14ac:dyDescent="0.25">
      <c r="A2" s="3" t="s">
        <v>178</v>
      </c>
      <c r="B2" s="3" t="s">
        <v>325</v>
      </c>
    </row>
    <row r="3" spans="1:3" x14ac:dyDescent="0.25">
      <c r="A3" t="s">
        <v>554</v>
      </c>
      <c r="B3" s="31" t="s">
        <v>560</v>
      </c>
    </row>
    <row r="4" spans="1:3" x14ac:dyDescent="0.25">
      <c r="A4" t="s">
        <v>631</v>
      </c>
      <c r="B4" s="31" t="s">
        <v>637</v>
      </c>
    </row>
    <row r="5" spans="1:3" x14ac:dyDescent="0.25">
      <c r="A5" t="s">
        <v>494</v>
      </c>
      <c r="B5" s="31" t="s">
        <v>500</v>
      </c>
    </row>
    <row r="6" spans="1:3" x14ac:dyDescent="0.25">
      <c r="A6" t="s">
        <v>517</v>
      </c>
      <c r="B6" s="31" t="s">
        <v>524</v>
      </c>
    </row>
    <row r="7" spans="1:3" x14ac:dyDescent="0.25">
      <c r="A7" t="s">
        <v>583</v>
      </c>
      <c r="B7" s="31" t="s">
        <v>590</v>
      </c>
    </row>
    <row r="8" spans="1:3" x14ac:dyDescent="0.25">
      <c r="A8" t="s">
        <v>471</v>
      </c>
      <c r="B8" s="31" t="s">
        <v>477</v>
      </c>
    </row>
    <row r="9" spans="1:3" x14ac:dyDescent="0.25">
      <c r="A9" t="s">
        <v>662</v>
      </c>
      <c r="B9" s="31" t="s">
        <v>669</v>
      </c>
    </row>
    <row r="10" spans="1:3" x14ac:dyDescent="0.25">
      <c r="A10" t="s">
        <v>509</v>
      </c>
      <c r="B10" s="31" t="s">
        <v>516</v>
      </c>
    </row>
    <row r="11" spans="1:3" x14ac:dyDescent="0.25">
      <c r="A11" t="s">
        <v>568</v>
      </c>
      <c r="B11" s="31" t="s">
        <v>574</v>
      </c>
    </row>
    <row r="12" spans="1:3" x14ac:dyDescent="0.25">
      <c r="A12" t="s">
        <v>638</v>
      </c>
      <c r="B12" s="31" t="s">
        <v>645</v>
      </c>
    </row>
    <row r="13" spans="1:3" x14ac:dyDescent="0.25">
      <c r="A13" t="s">
        <v>676</v>
      </c>
      <c r="B13" s="31" t="s">
        <v>485</v>
      </c>
    </row>
    <row r="14" spans="1:3" x14ac:dyDescent="0.25">
      <c r="A14" t="s">
        <v>478</v>
      </c>
      <c r="B14" s="31" t="s">
        <v>485</v>
      </c>
    </row>
    <row r="15" spans="1:3" x14ac:dyDescent="0.25">
      <c r="A15" t="s">
        <v>691</v>
      </c>
      <c r="B15" s="31" t="s">
        <v>698</v>
      </c>
    </row>
    <row r="16" spans="1:3" x14ac:dyDescent="0.25">
      <c r="A16" t="s">
        <v>540</v>
      </c>
      <c r="B16" s="31" t="s">
        <v>546</v>
      </c>
    </row>
    <row r="17" spans="1:2" x14ac:dyDescent="0.25">
      <c r="A17" t="s">
        <v>591</v>
      </c>
      <c r="B17" s="31" t="s">
        <v>598</v>
      </c>
    </row>
    <row r="18" spans="1:2" x14ac:dyDescent="0.25">
      <c r="A18" t="s">
        <v>699</v>
      </c>
      <c r="B18" s="31" t="s">
        <v>706</v>
      </c>
    </row>
    <row r="19" spans="1:2" x14ac:dyDescent="0.25">
      <c r="A19" t="s">
        <v>408</v>
      </c>
      <c r="B19" s="31" t="s">
        <v>415</v>
      </c>
    </row>
    <row r="20" spans="1:2" x14ac:dyDescent="0.25">
      <c r="A20" t="s">
        <v>607</v>
      </c>
      <c r="B20" s="31" t="s">
        <v>614</v>
      </c>
    </row>
    <row r="21" spans="1:2" x14ac:dyDescent="0.25">
      <c r="A21" t="s">
        <v>447</v>
      </c>
      <c r="B21" s="31" t="s">
        <v>454</v>
      </c>
    </row>
    <row r="22" spans="1:2" x14ac:dyDescent="0.25">
      <c r="A22" t="s">
        <v>683</v>
      </c>
      <c r="B22" s="31" t="s">
        <v>690</v>
      </c>
    </row>
    <row r="23" spans="1:2" x14ac:dyDescent="0.25">
      <c r="A23" t="s">
        <v>547</v>
      </c>
      <c r="B23" s="31" t="s">
        <v>553</v>
      </c>
    </row>
    <row r="24" spans="1:2" x14ac:dyDescent="0.25">
      <c r="A24" t="s">
        <v>525</v>
      </c>
      <c r="B24" s="31" t="s">
        <v>532</v>
      </c>
    </row>
    <row r="25" spans="1:2" x14ac:dyDescent="0.25">
      <c r="A25" t="s">
        <v>486</v>
      </c>
      <c r="B25" s="31" t="s">
        <v>493</v>
      </c>
    </row>
    <row r="26" spans="1:2" x14ac:dyDescent="0.25">
      <c r="A26" t="s">
        <v>416</v>
      </c>
      <c r="B26" s="31" t="s">
        <v>423</v>
      </c>
    </row>
    <row r="27" spans="1:2" x14ac:dyDescent="0.25">
      <c r="A27" t="s">
        <v>463</v>
      </c>
      <c r="B27" s="31" t="s">
        <v>470</v>
      </c>
    </row>
    <row r="28" spans="1:2" x14ac:dyDescent="0.25">
      <c r="A28" t="s">
        <v>501</v>
      </c>
      <c r="B28" s="31" t="s">
        <v>508</v>
      </c>
    </row>
    <row r="29" spans="1:2" x14ac:dyDescent="0.25">
      <c r="A29" t="s">
        <v>455</v>
      </c>
      <c r="B29" s="31" t="s">
        <v>462</v>
      </c>
    </row>
    <row r="30" spans="1:2" x14ac:dyDescent="0.25">
      <c r="A30" t="s">
        <v>385</v>
      </c>
      <c r="B30" s="31" t="s">
        <v>392</v>
      </c>
    </row>
    <row r="31" spans="1:2" x14ac:dyDescent="0.25">
      <c r="A31" t="s">
        <v>424</v>
      </c>
      <c r="B31" s="31" t="s">
        <v>431</v>
      </c>
    </row>
    <row r="32" spans="1:2" x14ac:dyDescent="0.25">
      <c r="A32" t="s">
        <v>654</v>
      </c>
      <c r="B32" s="31" t="s">
        <v>661</v>
      </c>
    </row>
    <row r="33" spans="1:2" x14ac:dyDescent="0.25">
      <c r="A33" t="s">
        <v>533</v>
      </c>
      <c r="B33" s="31" t="s">
        <v>539</v>
      </c>
    </row>
    <row r="34" spans="1:2" x14ac:dyDescent="0.25">
      <c r="A34" t="s">
        <v>432</v>
      </c>
      <c r="B34" s="31" t="s">
        <v>439</v>
      </c>
    </row>
    <row r="35" spans="1:2" x14ac:dyDescent="0.25">
      <c r="A35" t="s">
        <v>670</v>
      </c>
      <c r="B35" s="31" t="s">
        <v>675</v>
      </c>
    </row>
    <row r="36" spans="1:2" x14ac:dyDescent="0.25">
      <c r="A36" t="s">
        <v>575</v>
      </c>
      <c r="B36" s="31" t="s">
        <v>582</v>
      </c>
    </row>
    <row r="37" spans="1:2" x14ac:dyDescent="0.25">
      <c r="A37" t="s">
        <v>561</v>
      </c>
      <c r="B37" s="31" t="s">
        <v>567</v>
      </c>
    </row>
    <row r="38" spans="1:2" x14ac:dyDescent="0.25">
      <c r="A38" t="s">
        <v>599</v>
      </c>
      <c r="B38" s="31" t="s">
        <v>606</v>
      </c>
    </row>
    <row r="39" spans="1:2" x14ac:dyDescent="0.25">
      <c r="A39" t="s">
        <v>646</v>
      </c>
      <c r="B39" s="31" t="s">
        <v>653</v>
      </c>
    </row>
    <row r="40" spans="1:2" x14ac:dyDescent="0.25">
      <c r="A40" t="s">
        <v>400</v>
      </c>
      <c r="B40" s="31" t="s">
        <v>407</v>
      </c>
    </row>
    <row r="41" spans="1:2" x14ac:dyDescent="0.25">
      <c r="A41" t="s">
        <v>623</v>
      </c>
      <c r="B41" s="31" t="s">
        <v>630</v>
      </c>
    </row>
    <row r="42" spans="1:2" x14ac:dyDescent="0.25">
      <c r="A42" t="s">
        <v>440</v>
      </c>
      <c r="B42" s="31" t="s">
        <v>446</v>
      </c>
    </row>
    <row r="43" spans="1:2" x14ac:dyDescent="0.25">
      <c r="A43" t="s">
        <v>615</v>
      </c>
      <c r="B43" s="31" t="s">
        <v>622</v>
      </c>
    </row>
    <row r="44" spans="1:2" x14ac:dyDescent="0.25">
      <c r="A44" t="s">
        <v>393</v>
      </c>
      <c r="B44" s="31" t="s">
        <v>399</v>
      </c>
    </row>
    <row r="45" spans="1:2" x14ac:dyDescent="0.25">
      <c r="B45" s="31"/>
    </row>
  </sheetData>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I60"/>
  <sheetViews>
    <sheetView workbookViewId="0"/>
  </sheetViews>
  <sheetFormatPr defaultRowHeight="15" x14ac:dyDescent="0.25"/>
  <cols>
    <col min="1" max="1" width="38.7109375" customWidth="1"/>
    <col min="2" max="8" width="25.7109375" customWidth="1"/>
  </cols>
  <sheetData>
    <row r="1" spans="1:9" x14ac:dyDescent="0.25">
      <c r="A1" s="4" t="s">
        <v>37</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385</v>
      </c>
      <c r="B3" s="32" t="s">
        <v>710</v>
      </c>
      <c r="C3" s="32" t="s">
        <v>711</v>
      </c>
      <c r="D3" s="32" t="s">
        <v>712</v>
      </c>
      <c r="E3" s="32" t="s">
        <v>713</v>
      </c>
      <c r="F3" s="32" t="s">
        <v>714</v>
      </c>
      <c r="G3" s="32" t="s">
        <v>715</v>
      </c>
      <c r="H3" s="32" t="s">
        <v>716</v>
      </c>
    </row>
    <row r="4" spans="1:9" x14ac:dyDescent="0.25">
      <c r="A4" t="s">
        <v>393</v>
      </c>
      <c r="B4" s="32" t="s">
        <v>717</v>
      </c>
      <c r="C4" s="32" t="s">
        <v>718</v>
      </c>
      <c r="D4" s="32" t="s">
        <v>718</v>
      </c>
      <c r="E4" s="32" t="s">
        <v>719</v>
      </c>
      <c r="F4" s="32" t="s">
        <v>720</v>
      </c>
      <c r="G4" s="32" t="s">
        <v>721</v>
      </c>
      <c r="H4" s="32" t="s">
        <v>722</v>
      </c>
    </row>
    <row r="5" spans="1:9" x14ac:dyDescent="0.25">
      <c r="A5" t="s">
        <v>400</v>
      </c>
      <c r="B5" s="32" t="s">
        <v>723</v>
      </c>
      <c r="C5" s="32" t="s">
        <v>724</v>
      </c>
      <c r="D5" s="32" t="s">
        <v>725</v>
      </c>
      <c r="E5" s="32" t="s">
        <v>726</v>
      </c>
      <c r="F5" s="32" t="s">
        <v>727</v>
      </c>
      <c r="G5" s="32" t="s">
        <v>728</v>
      </c>
      <c r="H5" s="32" t="s">
        <v>729</v>
      </c>
    </row>
    <row r="6" spans="1:9" x14ac:dyDescent="0.25">
      <c r="A6" t="s">
        <v>408</v>
      </c>
      <c r="B6" s="32" t="s">
        <v>401</v>
      </c>
      <c r="C6" s="32" t="s">
        <v>730</v>
      </c>
      <c r="D6" s="32" t="s">
        <v>731</v>
      </c>
      <c r="E6" s="32" t="s">
        <v>732</v>
      </c>
      <c r="F6" s="32" t="s">
        <v>733</v>
      </c>
      <c r="G6" s="32" t="s">
        <v>734</v>
      </c>
      <c r="H6" s="32" t="s">
        <v>735</v>
      </c>
    </row>
    <row r="7" spans="1:9" x14ac:dyDescent="0.25">
      <c r="A7" t="s">
        <v>416</v>
      </c>
      <c r="B7" s="32" t="s">
        <v>490</v>
      </c>
      <c r="C7" s="32" t="s">
        <v>736</v>
      </c>
      <c r="D7" s="32" t="s">
        <v>737</v>
      </c>
      <c r="E7" s="32" t="s">
        <v>738</v>
      </c>
      <c r="F7" s="32" t="s">
        <v>739</v>
      </c>
      <c r="G7" s="32" t="s">
        <v>677</v>
      </c>
      <c r="H7" s="32" t="s">
        <v>740</v>
      </c>
    </row>
    <row r="8" spans="1:9" x14ac:dyDescent="0.25">
      <c r="A8" t="s">
        <v>424</v>
      </c>
      <c r="B8" s="32" t="s">
        <v>741</v>
      </c>
      <c r="C8" s="32" t="s">
        <v>742</v>
      </c>
      <c r="D8" s="32" t="s">
        <v>743</v>
      </c>
      <c r="E8" s="32" t="s">
        <v>744</v>
      </c>
      <c r="F8" s="32" t="s">
        <v>745</v>
      </c>
      <c r="G8" s="32" t="s">
        <v>746</v>
      </c>
      <c r="H8" s="32" t="s">
        <v>747</v>
      </c>
    </row>
    <row r="9" spans="1:9" x14ac:dyDescent="0.25">
      <c r="A9" t="s">
        <v>432</v>
      </c>
      <c r="B9" s="32" t="s">
        <v>748</v>
      </c>
      <c r="C9" s="32" t="s">
        <v>749</v>
      </c>
      <c r="D9" s="32" t="s">
        <v>750</v>
      </c>
      <c r="E9" s="32" t="s">
        <v>751</v>
      </c>
      <c r="F9" s="32" t="s">
        <v>752</v>
      </c>
      <c r="G9" s="32" t="s">
        <v>753</v>
      </c>
      <c r="H9" s="32" t="s">
        <v>754</v>
      </c>
    </row>
    <row r="10" spans="1:9" x14ac:dyDescent="0.25">
      <c r="A10" t="s">
        <v>440</v>
      </c>
      <c r="B10" s="32" t="s">
        <v>755</v>
      </c>
      <c r="C10" s="32" t="s">
        <v>756</v>
      </c>
      <c r="D10" s="32" t="s">
        <v>757</v>
      </c>
      <c r="E10" s="32" t="s">
        <v>758</v>
      </c>
      <c r="F10" s="32" t="s">
        <v>759</v>
      </c>
      <c r="G10" s="32" t="s">
        <v>760</v>
      </c>
      <c r="H10" s="32" t="s">
        <v>761</v>
      </c>
    </row>
    <row r="11" spans="1:9" x14ac:dyDescent="0.25">
      <c r="A11" t="s">
        <v>447</v>
      </c>
      <c r="B11" s="32" t="s">
        <v>762</v>
      </c>
      <c r="C11" s="32" t="s">
        <v>763</v>
      </c>
      <c r="D11" s="32" t="s">
        <v>764</v>
      </c>
      <c r="E11" s="32" t="s">
        <v>765</v>
      </c>
      <c r="F11" s="32" t="s">
        <v>766</v>
      </c>
      <c r="G11" s="32" t="s">
        <v>767</v>
      </c>
      <c r="H11" s="32" t="s">
        <v>768</v>
      </c>
    </row>
    <row r="12" spans="1:9" x14ac:dyDescent="0.25">
      <c r="A12" t="s">
        <v>455</v>
      </c>
      <c r="B12" s="32" t="s">
        <v>769</v>
      </c>
      <c r="C12" s="32" t="s">
        <v>770</v>
      </c>
      <c r="D12" s="32" t="s">
        <v>771</v>
      </c>
      <c r="E12" s="32" t="s">
        <v>772</v>
      </c>
      <c r="F12" s="32" t="s">
        <v>687</v>
      </c>
      <c r="G12" s="32" t="s">
        <v>773</v>
      </c>
      <c r="H12" s="32" t="s">
        <v>745</v>
      </c>
    </row>
    <row r="13" spans="1:9" x14ac:dyDescent="0.25">
      <c r="A13" t="s">
        <v>463</v>
      </c>
      <c r="B13" s="32" t="s">
        <v>774</v>
      </c>
      <c r="C13" s="32" t="s">
        <v>775</v>
      </c>
      <c r="D13" s="32" t="s">
        <v>776</v>
      </c>
      <c r="E13" s="32" t="s">
        <v>777</v>
      </c>
      <c r="F13" s="32" t="s">
        <v>778</v>
      </c>
      <c r="G13" s="32" t="s">
        <v>779</v>
      </c>
      <c r="H13" s="32" t="s">
        <v>780</v>
      </c>
    </row>
    <row r="14" spans="1:9" x14ac:dyDescent="0.25">
      <c r="A14" t="s">
        <v>471</v>
      </c>
      <c r="B14" s="32" t="s">
        <v>781</v>
      </c>
      <c r="C14" s="32" t="s">
        <v>782</v>
      </c>
      <c r="D14" s="32" t="s">
        <v>783</v>
      </c>
      <c r="E14" s="32" t="s">
        <v>784</v>
      </c>
      <c r="F14" s="32" t="s">
        <v>785</v>
      </c>
      <c r="G14" s="32" t="s">
        <v>767</v>
      </c>
      <c r="H14" s="32" t="s">
        <v>786</v>
      </c>
    </row>
    <row r="15" spans="1:9" x14ac:dyDescent="0.25">
      <c r="A15" t="s">
        <v>478</v>
      </c>
      <c r="B15" s="32" t="s">
        <v>787</v>
      </c>
      <c r="C15" s="32" t="s">
        <v>788</v>
      </c>
      <c r="D15" s="32" t="s">
        <v>789</v>
      </c>
      <c r="E15" s="32" t="s">
        <v>790</v>
      </c>
      <c r="F15" s="32" t="s">
        <v>791</v>
      </c>
      <c r="G15" s="32" t="s">
        <v>792</v>
      </c>
      <c r="H15" s="32" t="s">
        <v>793</v>
      </c>
    </row>
    <row r="16" spans="1:9" x14ac:dyDescent="0.25">
      <c r="A16" t="s">
        <v>486</v>
      </c>
      <c r="B16" s="32" t="s">
        <v>794</v>
      </c>
      <c r="C16" s="32" t="s">
        <v>795</v>
      </c>
      <c r="D16" s="32" t="s">
        <v>796</v>
      </c>
      <c r="E16" s="32" t="s">
        <v>797</v>
      </c>
      <c r="F16" s="32" t="s">
        <v>798</v>
      </c>
      <c r="G16" s="32" t="s">
        <v>799</v>
      </c>
      <c r="H16" s="32" t="s">
        <v>800</v>
      </c>
    </row>
    <row r="17" spans="1:8" x14ac:dyDescent="0.25">
      <c r="A17" t="s">
        <v>494</v>
      </c>
      <c r="B17" s="32" t="s">
        <v>801</v>
      </c>
      <c r="C17" s="32" t="s">
        <v>802</v>
      </c>
      <c r="D17" s="32" t="s">
        <v>803</v>
      </c>
      <c r="E17" s="32" t="s">
        <v>804</v>
      </c>
      <c r="F17" s="32" t="s">
        <v>805</v>
      </c>
      <c r="G17" s="32" t="s">
        <v>806</v>
      </c>
      <c r="H17" s="32" t="s">
        <v>807</v>
      </c>
    </row>
    <row r="18" spans="1:8" x14ac:dyDescent="0.25">
      <c r="A18" t="s">
        <v>501</v>
      </c>
      <c r="B18" s="32" t="s">
        <v>808</v>
      </c>
      <c r="C18" s="32" t="s">
        <v>809</v>
      </c>
      <c r="D18" s="32" t="s">
        <v>810</v>
      </c>
      <c r="E18" s="32" t="s">
        <v>811</v>
      </c>
      <c r="F18" s="32" t="s">
        <v>812</v>
      </c>
      <c r="G18" s="32" t="s">
        <v>813</v>
      </c>
      <c r="H18" s="32" t="s">
        <v>653</v>
      </c>
    </row>
    <row r="19" spans="1:8" x14ac:dyDescent="0.25">
      <c r="A19" t="s">
        <v>509</v>
      </c>
      <c r="B19" s="32" t="s">
        <v>814</v>
      </c>
      <c r="C19" s="32" t="s">
        <v>815</v>
      </c>
      <c r="D19" s="32" t="s">
        <v>816</v>
      </c>
      <c r="E19" s="32" t="s">
        <v>817</v>
      </c>
      <c r="F19" s="32" t="s">
        <v>818</v>
      </c>
      <c r="G19" s="32" t="s">
        <v>819</v>
      </c>
      <c r="H19" s="32" t="s">
        <v>820</v>
      </c>
    </row>
    <row r="20" spans="1:8" x14ac:dyDescent="0.25">
      <c r="A20" t="s">
        <v>517</v>
      </c>
      <c r="B20" s="32" t="s">
        <v>821</v>
      </c>
      <c r="C20" s="32" t="s">
        <v>822</v>
      </c>
      <c r="D20" s="32" t="s">
        <v>823</v>
      </c>
      <c r="E20" s="32" t="s">
        <v>824</v>
      </c>
      <c r="F20" s="32" t="s">
        <v>825</v>
      </c>
      <c r="G20" s="32" t="s">
        <v>824</v>
      </c>
      <c r="H20" s="32" t="s">
        <v>826</v>
      </c>
    </row>
    <row r="21" spans="1:8" x14ac:dyDescent="0.25">
      <c r="A21" t="s">
        <v>525</v>
      </c>
      <c r="B21" s="32" t="s">
        <v>827</v>
      </c>
      <c r="C21" s="32" t="s">
        <v>828</v>
      </c>
      <c r="D21" s="32" t="s">
        <v>829</v>
      </c>
      <c r="E21" s="32" t="s">
        <v>830</v>
      </c>
      <c r="F21" s="32" t="s">
        <v>831</v>
      </c>
      <c r="G21" s="32" t="s">
        <v>832</v>
      </c>
      <c r="H21" s="32" t="s">
        <v>833</v>
      </c>
    </row>
    <row r="22" spans="1:8" x14ac:dyDescent="0.25">
      <c r="A22" t="s">
        <v>533</v>
      </c>
      <c r="B22" s="32" t="s">
        <v>834</v>
      </c>
      <c r="C22" s="32" t="s">
        <v>835</v>
      </c>
      <c r="D22" s="32" t="s">
        <v>836</v>
      </c>
      <c r="E22" s="32" t="s">
        <v>837</v>
      </c>
      <c r="F22" s="32" t="s">
        <v>838</v>
      </c>
      <c r="G22" s="32" t="s">
        <v>839</v>
      </c>
      <c r="H22" s="32" t="s">
        <v>840</v>
      </c>
    </row>
    <row r="23" spans="1:8" x14ac:dyDescent="0.25">
      <c r="A23" t="s">
        <v>540</v>
      </c>
      <c r="B23" s="32" t="s">
        <v>839</v>
      </c>
      <c r="C23" s="32" t="s">
        <v>841</v>
      </c>
      <c r="D23" s="32" t="s">
        <v>841</v>
      </c>
      <c r="E23" s="32" t="s">
        <v>842</v>
      </c>
      <c r="F23" s="32" t="s">
        <v>843</v>
      </c>
      <c r="G23" s="32" t="s">
        <v>844</v>
      </c>
      <c r="H23" s="32" t="s">
        <v>845</v>
      </c>
    </row>
    <row r="24" spans="1:8" x14ac:dyDescent="0.25">
      <c r="A24" t="s">
        <v>547</v>
      </c>
      <c r="B24" s="32" t="s">
        <v>846</v>
      </c>
      <c r="C24" s="32" t="s">
        <v>847</v>
      </c>
      <c r="D24" s="32" t="s">
        <v>847</v>
      </c>
      <c r="E24" s="32" t="s">
        <v>837</v>
      </c>
      <c r="F24" s="32" t="s">
        <v>729</v>
      </c>
      <c r="G24" s="32" t="s">
        <v>848</v>
      </c>
      <c r="H24" s="32" t="s">
        <v>849</v>
      </c>
    </row>
    <row r="25" spans="1:8" x14ac:dyDescent="0.25">
      <c r="A25" t="s">
        <v>554</v>
      </c>
      <c r="B25" s="32" t="s">
        <v>850</v>
      </c>
      <c r="C25" s="32" t="s">
        <v>851</v>
      </c>
      <c r="D25" s="32" t="s">
        <v>852</v>
      </c>
      <c r="E25" s="32" t="s">
        <v>853</v>
      </c>
      <c r="F25" s="32" t="s">
        <v>854</v>
      </c>
      <c r="G25" s="32" t="s">
        <v>855</v>
      </c>
      <c r="H25" s="32" t="s">
        <v>856</v>
      </c>
    </row>
    <row r="26" spans="1:8" x14ac:dyDescent="0.25">
      <c r="A26" t="s">
        <v>561</v>
      </c>
      <c r="B26" s="32" t="s">
        <v>857</v>
      </c>
      <c r="C26" s="32" t="s">
        <v>858</v>
      </c>
      <c r="D26" s="32" t="s">
        <v>859</v>
      </c>
      <c r="E26" s="32" t="s">
        <v>860</v>
      </c>
      <c r="F26" s="32" t="s">
        <v>861</v>
      </c>
      <c r="G26" s="32" t="s">
        <v>579</v>
      </c>
      <c r="H26" s="32" t="s">
        <v>862</v>
      </c>
    </row>
    <row r="27" spans="1:8" x14ac:dyDescent="0.25">
      <c r="A27" t="s">
        <v>568</v>
      </c>
      <c r="B27" s="32" t="s">
        <v>863</v>
      </c>
      <c r="C27" s="32" t="s">
        <v>864</v>
      </c>
      <c r="D27" s="32" t="s">
        <v>865</v>
      </c>
      <c r="E27" s="32" t="s">
        <v>866</v>
      </c>
      <c r="F27" s="32" t="s">
        <v>867</v>
      </c>
      <c r="G27" s="32" t="s">
        <v>868</v>
      </c>
      <c r="H27" s="32" t="s">
        <v>869</v>
      </c>
    </row>
    <row r="28" spans="1:8" x14ac:dyDescent="0.25">
      <c r="A28" t="s">
        <v>575</v>
      </c>
      <c r="B28" s="32" t="s">
        <v>870</v>
      </c>
      <c r="C28" s="32" t="s">
        <v>871</v>
      </c>
      <c r="D28" s="32" t="s">
        <v>872</v>
      </c>
      <c r="E28" s="32" t="s">
        <v>873</v>
      </c>
      <c r="F28" s="32" t="s">
        <v>874</v>
      </c>
      <c r="G28" s="32" t="s">
        <v>875</v>
      </c>
      <c r="H28" s="32" t="s">
        <v>876</v>
      </c>
    </row>
    <row r="29" spans="1:8" x14ac:dyDescent="0.25">
      <c r="A29" t="s">
        <v>583</v>
      </c>
      <c r="B29" s="32" t="s">
        <v>877</v>
      </c>
      <c r="C29" s="32" t="s">
        <v>878</v>
      </c>
      <c r="D29" s="32" t="s">
        <v>879</v>
      </c>
      <c r="E29" s="32" t="s">
        <v>880</v>
      </c>
      <c r="F29" s="32" t="s">
        <v>881</v>
      </c>
      <c r="G29" s="32" t="s">
        <v>882</v>
      </c>
      <c r="H29" s="32" t="s">
        <v>883</v>
      </c>
    </row>
    <row r="30" spans="1:8" x14ac:dyDescent="0.25">
      <c r="A30" t="s">
        <v>591</v>
      </c>
      <c r="B30" s="32" t="s">
        <v>884</v>
      </c>
      <c r="C30" s="32" t="s">
        <v>885</v>
      </c>
      <c r="D30" s="32" t="s">
        <v>885</v>
      </c>
      <c r="E30" s="32" t="s">
        <v>886</v>
      </c>
      <c r="F30" s="32" t="s">
        <v>887</v>
      </c>
      <c r="G30" s="32" t="s">
        <v>888</v>
      </c>
      <c r="H30" s="32" t="s">
        <v>889</v>
      </c>
    </row>
    <row r="31" spans="1:8" x14ac:dyDescent="0.25">
      <c r="A31" t="s">
        <v>599</v>
      </c>
      <c r="B31" s="32" t="s">
        <v>890</v>
      </c>
      <c r="C31" s="32" t="s">
        <v>891</v>
      </c>
      <c r="D31" s="32" t="s">
        <v>892</v>
      </c>
      <c r="E31" s="32" t="s">
        <v>446</v>
      </c>
      <c r="F31" s="32" t="s">
        <v>893</v>
      </c>
      <c r="G31" s="32" t="s">
        <v>894</v>
      </c>
      <c r="H31" s="32" t="s">
        <v>895</v>
      </c>
    </row>
    <row r="32" spans="1:8" x14ac:dyDescent="0.25">
      <c r="A32" t="s">
        <v>607</v>
      </c>
      <c r="B32" s="32" t="s">
        <v>896</v>
      </c>
      <c r="C32" s="32" t="s">
        <v>897</v>
      </c>
      <c r="D32" s="32" t="s">
        <v>898</v>
      </c>
      <c r="E32" s="32" t="s">
        <v>899</v>
      </c>
      <c r="F32" s="32" t="s">
        <v>900</v>
      </c>
      <c r="G32" s="32" t="s">
        <v>901</v>
      </c>
      <c r="H32" s="32" t="s">
        <v>902</v>
      </c>
    </row>
    <row r="33" spans="1:8" x14ac:dyDescent="0.25">
      <c r="A33" t="s">
        <v>615</v>
      </c>
      <c r="B33" s="32" t="s">
        <v>903</v>
      </c>
      <c r="C33" s="32" t="s">
        <v>904</v>
      </c>
      <c r="D33" s="32" t="s">
        <v>905</v>
      </c>
      <c r="E33" s="32" t="s">
        <v>906</v>
      </c>
      <c r="F33" s="32" t="s">
        <v>907</v>
      </c>
      <c r="G33" s="32" t="s">
        <v>908</v>
      </c>
      <c r="H33" s="32" t="s">
        <v>909</v>
      </c>
    </row>
    <row r="34" spans="1:8" x14ac:dyDescent="0.25">
      <c r="A34" t="s">
        <v>623</v>
      </c>
      <c r="B34" s="32" t="s">
        <v>910</v>
      </c>
      <c r="C34" s="32" t="s">
        <v>911</v>
      </c>
      <c r="D34" s="32" t="s">
        <v>912</v>
      </c>
      <c r="E34" s="32" t="s">
        <v>913</v>
      </c>
      <c r="F34" s="32" t="s">
        <v>914</v>
      </c>
      <c r="G34" s="32" t="s">
        <v>915</v>
      </c>
      <c r="H34" s="32" t="s">
        <v>430</v>
      </c>
    </row>
    <row r="35" spans="1:8" x14ac:dyDescent="0.25">
      <c r="A35" t="s">
        <v>631</v>
      </c>
      <c r="B35" s="32" t="s">
        <v>916</v>
      </c>
      <c r="C35" s="32" t="s">
        <v>917</v>
      </c>
      <c r="D35" s="32" t="s">
        <v>917</v>
      </c>
      <c r="E35" s="32" t="s">
        <v>918</v>
      </c>
      <c r="F35" s="32" t="s">
        <v>919</v>
      </c>
      <c r="G35" s="32" t="s">
        <v>920</v>
      </c>
      <c r="H35" s="32" t="s">
        <v>921</v>
      </c>
    </row>
    <row r="36" spans="1:8" x14ac:dyDescent="0.25">
      <c r="A36" t="s">
        <v>638</v>
      </c>
      <c r="B36" s="32" t="s">
        <v>922</v>
      </c>
      <c r="C36" s="32" t="s">
        <v>923</v>
      </c>
      <c r="D36" s="32" t="s">
        <v>924</v>
      </c>
      <c r="E36" s="32" t="s">
        <v>925</v>
      </c>
      <c r="F36" s="32" t="s">
        <v>926</v>
      </c>
      <c r="G36" s="32" t="s">
        <v>927</v>
      </c>
      <c r="H36" s="32" t="s">
        <v>928</v>
      </c>
    </row>
    <row r="37" spans="1:8" x14ac:dyDescent="0.25">
      <c r="A37" t="s">
        <v>646</v>
      </c>
      <c r="B37" s="32" t="s">
        <v>929</v>
      </c>
      <c r="C37" s="32" t="s">
        <v>930</v>
      </c>
      <c r="D37" s="32" t="s">
        <v>931</v>
      </c>
      <c r="E37" s="32" t="s">
        <v>929</v>
      </c>
      <c r="F37" s="32" t="s">
        <v>932</v>
      </c>
      <c r="G37" s="32" t="s">
        <v>933</v>
      </c>
      <c r="H37" s="32" t="s">
        <v>934</v>
      </c>
    </row>
    <row r="38" spans="1:8" x14ac:dyDescent="0.25">
      <c r="A38" t="s">
        <v>654</v>
      </c>
      <c r="B38" s="32" t="s">
        <v>935</v>
      </c>
      <c r="C38" s="32" t="s">
        <v>936</v>
      </c>
      <c r="D38" s="32" t="s">
        <v>937</v>
      </c>
      <c r="E38" s="32" t="s">
        <v>938</v>
      </c>
      <c r="F38" s="32" t="s">
        <v>939</v>
      </c>
      <c r="G38" s="32" t="s">
        <v>739</v>
      </c>
      <c r="H38" s="32" t="s">
        <v>940</v>
      </c>
    </row>
    <row r="39" spans="1:8" x14ac:dyDescent="0.25">
      <c r="A39" t="s">
        <v>662</v>
      </c>
      <c r="B39" s="32" t="s">
        <v>941</v>
      </c>
      <c r="C39" s="32" t="s">
        <v>942</v>
      </c>
      <c r="D39" s="32" t="s">
        <v>943</v>
      </c>
      <c r="E39" s="32" t="s">
        <v>944</v>
      </c>
      <c r="F39" s="32" t="s">
        <v>945</v>
      </c>
      <c r="G39" s="32" t="s">
        <v>946</v>
      </c>
      <c r="H39" s="32" t="s">
        <v>947</v>
      </c>
    </row>
    <row r="40" spans="1:8" x14ac:dyDescent="0.25">
      <c r="A40" t="s">
        <v>670</v>
      </c>
      <c r="B40" s="32" t="s">
        <v>948</v>
      </c>
      <c r="C40" s="32" t="s">
        <v>949</v>
      </c>
      <c r="D40" s="32" t="s">
        <v>949</v>
      </c>
      <c r="E40" s="32" t="s">
        <v>950</v>
      </c>
      <c r="F40" s="32" t="s">
        <v>951</v>
      </c>
      <c r="G40" s="32" t="s">
        <v>952</v>
      </c>
      <c r="H40" s="32" t="s">
        <v>953</v>
      </c>
    </row>
    <row r="41" spans="1:8" x14ac:dyDescent="0.25">
      <c r="A41" t="s">
        <v>676</v>
      </c>
      <c r="B41" s="32" t="s">
        <v>954</v>
      </c>
      <c r="C41" s="32" t="s">
        <v>955</v>
      </c>
      <c r="D41" s="32" t="s">
        <v>956</v>
      </c>
      <c r="E41" s="32" t="s">
        <v>957</v>
      </c>
      <c r="F41" s="32" t="s">
        <v>839</v>
      </c>
      <c r="G41" s="32" t="s">
        <v>958</v>
      </c>
      <c r="H41" s="32" t="s">
        <v>959</v>
      </c>
    </row>
    <row r="42" spans="1:8" x14ac:dyDescent="0.25">
      <c r="A42" t="s">
        <v>683</v>
      </c>
      <c r="B42" s="32" t="s">
        <v>960</v>
      </c>
      <c r="C42" s="32" t="s">
        <v>961</v>
      </c>
      <c r="D42" s="32" t="s">
        <v>962</v>
      </c>
      <c r="E42" s="32" t="s">
        <v>963</v>
      </c>
      <c r="F42" s="32" t="s">
        <v>964</v>
      </c>
      <c r="G42" s="32" t="s">
        <v>965</v>
      </c>
      <c r="H42" s="32" t="s">
        <v>966</v>
      </c>
    </row>
    <row r="43" spans="1:8" x14ac:dyDescent="0.25">
      <c r="A43" t="s">
        <v>691</v>
      </c>
      <c r="B43" s="32" t="s">
        <v>866</v>
      </c>
      <c r="C43" s="32" t="s">
        <v>967</v>
      </c>
      <c r="D43" s="32" t="s">
        <v>968</v>
      </c>
      <c r="E43" s="32" t="s">
        <v>969</v>
      </c>
      <c r="F43" s="32" t="s">
        <v>970</v>
      </c>
      <c r="G43" s="32" t="s">
        <v>971</v>
      </c>
      <c r="H43" s="32" t="s">
        <v>972</v>
      </c>
    </row>
    <row r="44" spans="1:8" x14ac:dyDescent="0.25">
      <c r="A44" t="s">
        <v>699</v>
      </c>
      <c r="B44" s="32" t="s">
        <v>973</v>
      </c>
      <c r="C44" s="32" t="s">
        <v>974</v>
      </c>
      <c r="D44" s="32" t="s">
        <v>975</v>
      </c>
      <c r="E44" s="32" t="s">
        <v>976</v>
      </c>
      <c r="F44" s="32" t="s">
        <v>977</v>
      </c>
      <c r="G44" s="32" t="s">
        <v>978</v>
      </c>
      <c r="H44" s="32" t="s">
        <v>977</v>
      </c>
    </row>
    <row r="45" spans="1:8" x14ac:dyDescent="0.25">
      <c r="B45" s="32"/>
      <c r="C45" s="32"/>
      <c r="D45" s="32"/>
      <c r="E45" s="32"/>
      <c r="F45" s="32"/>
      <c r="G45" s="32"/>
      <c r="H45" s="32"/>
    </row>
    <row r="46" spans="1:8" x14ac:dyDescent="0.25">
      <c r="A46" t="s">
        <v>224</v>
      </c>
    </row>
    <row r="47" spans="1:8" x14ac:dyDescent="0.25">
      <c r="A47" t="s">
        <v>707</v>
      </c>
    </row>
    <row r="49" spans="1:1" x14ac:dyDescent="0.25">
      <c r="A49" t="s">
        <v>189</v>
      </c>
    </row>
    <row r="50" spans="1:1" x14ac:dyDescent="0.25">
      <c r="A50" t="s">
        <v>279</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3"/>
  <sheetViews>
    <sheetView workbookViewId="0"/>
  </sheetViews>
  <sheetFormatPr defaultRowHeight="15" x14ac:dyDescent="0.25"/>
  <cols>
    <col min="1" max="1" width="23.7109375" customWidth="1"/>
    <col min="2" max="13" width="15.7109375" customWidth="1"/>
  </cols>
  <sheetData>
    <row r="1" spans="1:14" x14ac:dyDescent="0.25">
      <c r="A1" s="4" t="s">
        <v>5</v>
      </c>
      <c r="N1" s="1" t="str">
        <f>HYPERLINK("#'INDEX'!A1", "Back to INDEX")</f>
        <v>Back to INDEX</v>
      </c>
    </row>
    <row r="2" spans="1:14" ht="51" x14ac:dyDescent="0.25">
      <c r="A2" s="3" t="s">
        <v>178</v>
      </c>
      <c r="B2" s="3" t="s">
        <v>202</v>
      </c>
      <c r="C2" s="3" t="s">
        <v>203</v>
      </c>
      <c r="D2" s="3" t="s">
        <v>204</v>
      </c>
      <c r="E2" s="3" t="s">
        <v>205</v>
      </c>
      <c r="F2" s="3" t="s">
        <v>206</v>
      </c>
      <c r="G2" s="3" t="s">
        <v>207</v>
      </c>
      <c r="H2" s="3" t="s">
        <v>208</v>
      </c>
      <c r="I2" s="3" t="s">
        <v>209</v>
      </c>
      <c r="J2" s="3" t="s">
        <v>210</v>
      </c>
      <c r="K2" s="3" t="s">
        <v>211</v>
      </c>
      <c r="L2" s="3" t="s">
        <v>212</v>
      </c>
      <c r="M2" s="3" t="s">
        <v>213</v>
      </c>
    </row>
    <row r="3" spans="1:14" x14ac:dyDescent="0.25">
      <c r="A3" t="s">
        <v>185</v>
      </c>
      <c r="B3" s="6">
        <v>81</v>
      </c>
      <c r="C3" s="6">
        <v>78</v>
      </c>
      <c r="D3" s="6">
        <v>60</v>
      </c>
      <c r="E3" s="6">
        <v>44</v>
      </c>
      <c r="F3" s="6">
        <v>81</v>
      </c>
      <c r="G3" s="6">
        <v>78</v>
      </c>
      <c r="H3" s="6">
        <v>74</v>
      </c>
      <c r="I3" s="6">
        <v>74</v>
      </c>
      <c r="J3" s="6">
        <v>84</v>
      </c>
      <c r="K3" s="6">
        <v>76</v>
      </c>
      <c r="L3" s="6">
        <v>78</v>
      </c>
      <c r="M3" s="6">
        <v>69</v>
      </c>
    </row>
    <row r="4" spans="1:14" x14ac:dyDescent="0.25">
      <c r="A4" t="s">
        <v>186</v>
      </c>
      <c r="B4" s="6">
        <v>80</v>
      </c>
      <c r="C4" s="6">
        <v>76</v>
      </c>
      <c r="D4" s="6">
        <v>59</v>
      </c>
      <c r="E4" s="6">
        <v>42</v>
      </c>
      <c r="F4" s="6">
        <v>84</v>
      </c>
      <c r="G4" s="6">
        <v>81</v>
      </c>
      <c r="H4" s="6">
        <v>77</v>
      </c>
      <c r="I4" s="6">
        <v>77</v>
      </c>
      <c r="J4" s="6">
        <v>87</v>
      </c>
      <c r="K4" s="6">
        <v>79</v>
      </c>
      <c r="L4" s="6">
        <v>81</v>
      </c>
      <c r="M4" s="6">
        <v>71</v>
      </c>
    </row>
    <row r="5" spans="1:14" x14ac:dyDescent="0.25">
      <c r="A5" t="s">
        <v>187</v>
      </c>
      <c r="B5" s="6">
        <v>83</v>
      </c>
      <c r="C5" s="6">
        <v>80</v>
      </c>
      <c r="D5" s="6">
        <v>61</v>
      </c>
      <c r="E5" s="6">
        <v>47</v>
      </c>
      <c r="F5" s="6">
        <v>78</v>
      </c>
      <c r="G5" s="6">
        <v>74</v>
      </c>
      <c r="H5" s="6">
        <v>70</v>
      </c>
      <c r="I5" s="6">
        <v>69</v>
      </c>
      <c r="J5" s="6">
        <v>79</v>
      </c>
      <c r="K5" s="6">
        <v>71</v>
      </c>
      <c r="L5" s="6">
        <v>75</v>
      </c>
      <c r="M5" s="6">
        <v>65</v>
      </c>
    </row>
    <row r="6" spans="1:14" x14ac:dyDescent="0.25">
      <c r="A6" t="s">
        <v>188</v>
      </c>
      <c r="B6" s="6">
        <v>81</v>
      </c>
      <c r="C6" s="6">
        <v>78</v>
      </c>
      <c r="D6" s="6">
        <v>54</v>
      </c>
      <c r="E6" s="6">
        <v>42</v>
      </c>
      <c r="F6" s="6">
        <v>81</v>
      </c>
      <c r="G6" s="6">
        <v>78</v>
      </c>
      <c r="H6" s="6">
        <v>75</v>
      </c>
      <c r="I6" s="6">
        <v>74</v>
      </c>
      <c r="J6" s="6">
        <v>83</v>
      </c>
      <c r="K6" s="6">
        <v>73</v>
      </c>
      <c r="L6" s="6">
        <v>76</v>
      </c>
      <c r="M6" s="6">
        <v>69</v>
      </c>
    </row>
    <row r="7" spans="1:14" x14ac:dyDescent="0.25">
      <c r="A7" t="s">
        <v>186</v>
      </c>
      <c r="B7" s="6">
        <v>80</v>
      </c>
      <c r="C7" s="6">
        <v>77</v>
      </c>
      <c r="D7" s="6">
        <v>52</v>
      </c>
      <c r="E7" s="6">
        <v>39</v>
      </c>
      <c r="F7" s="6">
        <v>82</v>
      </c>
      <c r="G7" s="6">
        <v>80</v>
      </c>
      <c r="H7" s="6">
        <v>76</v>
      </c>
      <c r="I7" s="6">
        <v>76</v>
      </c>
      <c r="J7" s="6">
        <v>84</v>
      </c>
      <c r="K7" s="6">
        <v>74</v>
      </c>
      <c r="L7" s="6">
        <v>77</v>
      </c>
      <c r="M7" s="6">
        <v>70</v>
      </c>
    </row>
    <row r="8" spans="1:14" x14ac:dyDescent="0.25">
      <c r="A8" t="s">
        <v>187</v>
      </c>
      <c r="B8" s="6">
        <v>82</v>
      </c>
      <c r="C8" s="6">
        <v>79</v>
      </c>
      <c r="D8" s="6">
        <v>55</v>
      </c>
      <c r="E8" s="6">
        <v>45</v>
      </c>
      <c r="F8" s="6">
        <v>79</v>
      </c>
      <c r="G8" s="6">
        <v>76</v>
      </c>
      <c r="H8" s="6">
        <v>73</v>
      </c>
      <c r="I8" s="6">
        <v>72</v>
      </c>
      <c r="J8" s="6">
        <v>81</v>
      </c>
      <c r="K8" s="6">
        <v>71</v>
      </c>
      <c r="L8" s="6">
        <v>75</v>
      </c>
      <c r="M8" s="6">
        <v>67</v>
      </c>
    </row>
    <row r="9" spans="1:14" x14ac:dyDescent="0.25">
      <c r="B9" s="6"/>
      <c r="C9" s="6"/>
      <c r="D9" s="6"/>
      <c r="E9" s="6"/>
      <c r="F9" s="6"/>
      <c r="G9" s="6"/>
      <c r="H9" s="6"/>
      <c r="I9" s="6"/>
      <c r="J9" s="6"/>
      <c r="K9" s="6"/>
      <c r="L9" s="6"/>
      <c r="M9" s="6"/>
    </row>
    <row r="10" spans="1:14" x14ac:dyDescent="0.25">
      <c r="A10" t="s">
        <v>189</v>
      </c>
    </row>
    <row r="11" spans="1:14" x14ac:dyDescent="0.25">
      <c r="A11" t="s">
        <v>190</v>
      </c>
    </row>
    <row r="12" spans="1:14" x14ac:dyDescent="0.25">
      <c r="A12" t="s">
        <v>191</v>
      </c>
    </row>
    <row r="13" spans="1:14" x14ac:dyDescent="0.25">
      <c r="A13" t="s">
        <v>192</v>
      </c>
    </row>
    <row r="14" spans="1:14" x14ac:dyDescent="0.25">
      <c r="A14" t="s">
        <v>193</v>
      </c>
    </row>
    <row r="15" spans="1:14" x14ac:dyDescent="0.25">
      <c r="A15" t="s">
        <v>194</v>
      </c>
    </row>
    <row r="17" spans="1:1" x14ac:dyDescent="0.25">
      <c r="A17" t="s">
        <v>195</v>
      </c>
    </row>
    <row r="18" spans="1:1" x14ac:dyDescent="0.25">
      <c r="A18" t="s">
        <v>196</v>
      </c>
    </row>
    <row r="19" spans="1:1" x14ac:dyDescent="0.25">
      <c r="A19" t="s">
        <v>197</v>
      </c>
    </row>
    <row r="20" spans="1:1" x14ac:dyDescent="0.25">
      <c r="A20" t="s">
        <v>198</v>
      </c>
    </row>
    <row r="21" spans="1:1" x14ac:dyDescent="0.25">
      <c r="A21" t="s">
        <v>199</v>
      </c>
    </row>
    <row r="22" spans="1:1" x14ac:dyDescent="0.25">
      <c r="A22" t="s">
        <v>200</v>
      </c>
    </row>
    <row r="23" spans="1:1" x14ac:dyDescent="0.25">
      <c r="A23" t="s">
        <v>201</v>
      </c>
    </row>
  </sheetData>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C45"/>
  <sheetViews>
    <sheetView workbookViewId="0"/>
  </sheetViews>
  <sheetFormatPr defaultRowHeight="15" x14ac:dyDescent="0.25"/>
  <cols>
    <col min="1" max="1" width="38.7109375" customWidth="1"/>
    <col min="2" max="2" width="90.7109375" customWidth="1"/>
  </cols>
  <sheetData>
    <row r="1" spans="1:3" x14ac:dyDescent="0.25">
      <c r="A1" s="4" t="s">
        <v>38</v>
      </c>
      <c r="C1" s="1" t="str">
        <f>HYPERLINK("#'INDEX'!A1", "Back to INDEX")</f>
        <v>Back to INDEX</v>
      </c>
    </row>
    <row r="2" spans="1:3" x14ac:dyDescent="0.25">
      <c r="A2" s="3" t="s">
        <v>178</v>
      </c>
      <c r="B2" s="3" t="s">
        <v>325</v>
      </c>
    </row>
    <row r="3" spans="1:3" x14ac:dyDescent="0.25">
      <c r="A3" t="s">
        <v>631</v>
      </c>
      <c r="B3" s="33" t="s">
        <v>921</v>
      </c>
    </row>
    <row r="4" spans="1:3" x14ac:dyDescent="0.25">
      <c r="A4" t="s">
        <v>554</v>
      </c>
      <c r="B4" s="33" t="s">
        <v>856</v>
      </c>
    </row>
    <row r="5" spans="1:3" x14ac:dyDescent="0.25">
      <c r="A5" t="s">
        <v>583</v>
      </c>
      <c r="B5" s="33" t="s">
        <v>883</v>
      </c>
    </row>
    <row r="6" spans="1:3" x14ac:dyDescent="0.25">
      <c r="A6" t="s">
        <v>494</v>
      </c>
      <c r="B6" s="33" t="s">
        <v>807</v>
      </c>
    </row>
    <row r="7" spans="1:3" x14ac:dyDescent="0.25">
      <c r="A7" t="s">
        <v>517</v>
      </c>
      <c r="B7" s="33" t="s">
        <v>826</v>
      </c>
    </row>
    <row r="8" spans="1:3" x14ac:dyDescent="0.25">
      <c r="A8" t="s">
        <v>471</v>
      </c>
      <c r="B8" s="33" t="s">
        <v>786</v>
      </c>
    </row>
    <row r="9" spans="1:3" x14ac:dyDescent="0.25">
      <c r="A9" t="s">
        <v>408</v>
      </c>
      <c r="B9" s="33" t="s">
        <v>735</v>
      </c>
    </row>
    <row r="10" spans="1:3" x14ac:dyDescent="0.25">
      <c r="A10" t="s">
        <v>691</v>
      </c>
      <c r="B10" s="33" t="s">
        <v>972</v>
      </c>
    </row>
    <row r="11" spans="1:3" x14ac:dyDescent="0.25">
      <c r="A11" t="s">
        <v>478</v>
      </c>
      <c r="B11" s="33" t="s">
        <v>793</v>
      </c>
    </row>
    <row r="12" spans="1:3" x14ac:dyDescent="0.25">
      <c r="A12" t="s">
        <v>683</v>
      </c>
      <c r="B12" s="33" t="s">
        <v>966</v>
      </c>
    </row>
    <row r="13" spans="1:3" x14ac:dyDescent="0.25">
      <c r="A13" t="s">
        <v>509</v>
      </c>
      <c r="B13" s="33" t="s">
        <v>820</v>
      </c>
    </row>
    <row r="14" spans="1:3" x14ac:dyDescent="0.25">
      <c r="A14" t="s">
        <v>662</v>
      </c>
      <c r="B14" s="33" t="s">
        <v>947</v>
      </c>
    </row>
    <row r="15" spans="1:3" x14ac:dyDescent="0.25">
      <c r="A15" t="s">
        <v>447</v>
      </c>
      <c r="B15" s="33" t="s">
        <v>768</v>
      </c>
    </row>
    <row r="16" spans="1:3" x14ac:dyDescent="0.25">
      <c r="A16" t="s">
        <v>699</v>
      </c>
      <c r="B16" s="33" t="s">
        <v>977</v>
      </c>
    </row>
    <row r="17" spans="1:2" x14ac:dyDescent="0.25">
      <c r="A17" t="s">
        <v>676</v>
      </c>
      <c r="B17" s="33" t="s">
        <v>959</v>
      </c>
    </row>
    <row r="18" spans="1:2" x14ac:dyDescent="0.25">
      <c r="A18" t="s">
        <v>540</v>
      </c>
      <c r="B18" s="33" t="s">
        <v>845</v>
      </c>
    </row>
    <row r="19" spans="1:2" x14ac:dyDescent="0.25">
      <c r="A19" t="s">
        <v>607</v>
      </c>
      <c r="B19" s="33" t="s">
        <v>902</v>
      </c>
    </row>
    <row r="20" spans="1:2" x14ac:dyDescent="0.25">
      <c r="A20" t="s">
        <v>416</v>
      </c>
      <c r="B20" s="33" t="s">
        <v>740</v>
      </c>
    </row>
    <row r="21" spans="1:2" x14ac:dyDescent="0.25">
      <c r="A21" t="s">
        <v>591</v>
      </c>
      <c r="B21" s="33" t="s">
        <v>889</v>
      </c>
    </row>
    <row r="22" spans="1:2" x14ac:dyDescent="0.25">
      <c r="A22" t="s">
        <v>568</v>
      </c>
      <c r="B22" s="33" t="s">
        <v>869</v>
      </c>
    </row>
    <row r="23" spans="1:2" x14ac:dyDescent="0.25">
      <c r="A23" t="s">
        <v>654</v>
      </c>
      <c r="B23" s="33" t="s">
        <v>940</v>
      </c>
    </row>
    <row r="24" spans="1:2" x14ac:dyDescent="0.25">
      <c r="A24" t="s">
        <v>455</v>
      </c>
      <c r="B24" s="33" t="s">
        <v>745</v>
      </c>
    </row>
    <row r="25" spans="1:2" x14ac:dyDescent="0.25">
      <c r="A25" t="s">
        <v>547</v>
      </c>
      <c r="B25" s="33" t="s">
        <v>849</v>
      </c>
    </row>
    <row r="26" spans="1:2" x14ac:dyDescent="0.25">
      <c r="A26" t="s">
        <v>501</v>
      </c>
      <c r="B26" s="33" t="s">
        <v>653</v>
      </c>
    </row>
    <row r="27" spans="1:2" x14ac:dyDescent="0.25">
      <c r="A27" t="s">
        <v>486</v>
      </c>
      <c r="B27" s="33" t="s">
        <v>800</v>
      </c>
    </row>
    <row r="28" spans="1:2" x14ac:dyDescent="0.25">
      <c r="A28" t="s">
        <v>525</v>
      </c>
      <c r="B28" s="33" t="s">
        <v>833</v>
      </c>
    </row>
    <row r="29" spans="1:2" x14ac:dyDescent="0.25">
      <c r="A29" t="s">
        <v>646</v>
      </c>
      <c r="B29" s="33" t="s">
        <v>934</v>
      </c>
    </row>
    <row r="30" spans="1:2" x14ac:dyDescent="0.25">
      <c r="A30" t="s">
        <v>385</v>
      </c>
      <c r="B30" s="33" t="s">
        <v>716</v>
      </c>
    </row>
    <row r="31" spans="1:2" x14ac:dyDescent="0.25">
      <c r="A31" t="s">
        <v>424</v>
      </c>
      <c r="B31" s="33" t="s">
        <v>747</v>
      </c>
    </row>
    <row r="32" spans="1:2" x14ac:dyDescent="0.25">
      <c r="A32" t="s">
        <v>638</v>
      </c>
      <c r="B32" s="33" t="s">
        <v>928</v>
      </c>
    </row>
    <row r="33" spans="1:2" x14ac:dyDescent="0.25">
      <c r="A33" t="s">
        <v>599</v>
      </c>
      <c r="B33" s="33" t="s">
        <v>895</v>
      </c>
    </row>
    <row r="34" spans="1:2" x14ac:dyDescent="0.25">
      <c r="A34" t="s">
        <v>463</v>
      </c>
      <c r="B34" s="33" t="s">
        <v>780</v>
      </c>
    </row>
    <row r="35" spans="1:2" x14ac:dyDescent="0.25">
      <c r="A35" t="s">
        <v>575</v>
      </c>
      <c r="B35" s="33" t="s">
        <v>876</v>
      </c>
    </row>
    <row r="36" spans="1:2" x14ac:dyDescent="0.25">
      <c r="A36" t="s">
        <v>400</v>
      </c>
      <c r="B36" s="33" t="s">
        <v>729</v>
      </c>
    </row>
    <row r="37" spans="1:2" x14ac:dyDescent="0.25">
      <c r="A37" t="s">
        <v>533</v>
      </c>
      <c r="B37" s="33" t="s">
        <v>840</v>
      </c>
    </row>
    <row r="38" spans="1:2" x14ac:dyDescent="0.25">
      <c r="A38" t="s">
        <v>670</v>
      </c>
      <c r="B38" s="33" t="s">
        <v>953</v>
      </c>
    </row>
    <row r="39" spans="1:2" x14ac:dyDescent="0.25">
      <c r="A39" t="s">
        <v>432</v>
      </c>
      <c r="B39" s="33" t="s">
        <v>754</v>
      </c>
    </row>
    <row r="40" spans="1:2" x14ac:dyDescent="0.25">
      <c r="A40" t="s">
        <v>623</v>
      </c>
      <c r="B40" s="33" t="s">
        <v>430</v>
      </c>
    </row>
    <row r="41" spans="1:2" x14ac:dyDescent="0.25">
      <c r="A41" t="s">
        <v>440</v>
      </c>
      <c r="B41" s="33" t="s">
        <v>761</v>
      </c>
    </row>
    <row r="42" spans="1:2" x14ac:dyDescent="0.25">
      <c r="A42" t="s">
        <v>561</v>
      </c>
      <c r="B42" s="33" t="s">
        <v>862</v>
      </c>
    </row>
    <row r="43" spans="1:2" x14ac:dyDescent="0.25">
      <c r="A43" t="s">
        <v>393</v>
      </c>
      <c r="B43" s="33" t="s">
        <v>722</v>
      </c>
    </row>
    <row r="44" spans="1:2" x14ac:dyDescent="0.25">
      <c r="A44" t="s">
        <v>615</v>
      </c>
      <c r="B44" s="33" t="s">
        <v>909</v>
      </c>
    </row>
    <row r="45" spans="1:2" x14ac:dyDescent="0.25">
      <c r="B45" s="33"/>
    </row>
  </sheetData>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P61"/>
  <sheetViews>
    <sheetView workbookViewId="0"/>
  </sheetViews>
  <sheetFormatPr defaultRowHeight="15" x14ac:dyDescent="0.25"/>
  <cols>
    <col min="1" max="1" width="38.7109375" customWidth="1"/>
    <col min="2" max="15" width="12.7109375" customWidth="1"/>
  </cols>
  <sheetData>
    <row r="1" spans="1:16" x14ac:dyDescent="0.25">
      <c r="A1" s="4" t="s">
        <v>40</v>
      </c>
      <c r="P1" s="1" t="str">
        <f>HYPERLINK("#'INDEX'!A1", "Back to INDEX")</f>
        <v>Back to INDEX</v>
      </c>
    </row>
    <row r="2" spans="1:16" ht="76.5" x14ac:dyDescent="0.25">
      <c r="A2" s="3" t="s">
        <v>178</v>
      </c>
      <c r="B2" s="3" t="s">
        <v>202</v>
      </c>
      <c r="C2" s="3" t="s">
        <v>203</v>
      </c>
      <c r="D2" s="3" t="s">
        <v>979</v>
      </c>
      <c r="E2" s="3" t="s">
        <v>205</v>
      </c>
      <c r="F2" s="3" t="s">
        <v>980</v>
      </c>
      <c r="G2" s="3" t="s">
        <v>981</v>
      </c>
      <c r="H2" s="3" t="s">
        <v>982</v>
      </c>
      <c r="I2" s="3" t="s">
        <v>983</v>
      </c>
      <c r="J2" s="3" t="s">
        <v>984</v>
      </c>
      <c r="K2" s="3" t="s">
        <v>985</v>
      </c>
      <c r="L2" s="3" t="s">
        <v>210</v>
      </c>
      <c r="M2" s="3" t="s">
        <v>211</v>
      </c>
      <c r="N2" s="3" t="s">
        <v>986</v>
      </c>
      <c r="O2" s="3" t="s">
        <v>987</v>
      </c>
    </row>
    <row r="3" spans="1:16" x14ac:dyDescent="0.25">
      <c r="A3" t="s">
        <v>385</v>
      </c>
      <c r="B3" s="34" t="s">
        <v>988</v>
      </c>
      <c r="C3" s="34" t="s">
        <v>386</v>
      </c>
      <c r="D3" s="34" t="s">
        <v>989</v>
      </c>
      <c r="E3" s="34" t="s">
        <v>387</v>
      </c>
      <c r="F3" s="34" t="s">
        <v>990</v>
      </c>
      <c r="G3" s="34" t="s">
        <v>388</v>
      </c>
      <c r="H3" s="34" t="s">
        <v>991</v>
      </c>
      <c r="I3" s="34" t="s">
        <v>389</v>
      </c>
      <c r="J3" s="34" t="s">
        <v>992</v>
      </c>
      <c r="K3" s="34" t="s">
        <v>390</v>
      </c>
      <c r="L3" s="34" t="s">
        <v>993</v>
      </c>
      <c r="M3" s="34" t="s">
        <v>391</v>
      </c>
      <c r="N3" s="34" t="s">
        <v>437</v>
      </c>
      <c r="O3" s="34" t="s">
        <v>392</v>
      </c>
    </row>
    <row r="4" spans="1:16" x14ac:dyDescent="0.25">
      <c r="A4" t="s">
        <v>393</v>
      </c>
      <c r="B4" s="34" t="s">
        <v>994</v>
      </c>
      <c r="C4" s="34" t="s">
        <v>394</v>
      </c>
      <c r="D4" s="34" t="s">
        <v>995</v>
      </c>
      <c r="E4" s="34" t="s">
        <v>395</v>
      </c>
      <c r="F4" s="34" t="s">
        <v>995</v>
      </c>
      <c r="G4" s="34" t="s">
        <v>395</v>
      </c>
      <c r="H4" s="34" t="s">
        <v>996</v>
      </c>
      <c r="I4" s="34" t="s">
        <v>396</v>
      </c>
      <c r="J4" s="34" t="s">
        <v>997</v>
      </c>
      <c r="K4" s="34" t="s">
        <v>397</v>
      </c>
      <c r="L4" s="34" t="s">
        <v>998</v>
      </c>
      <c r="M4" s="34" t="s">
        <v>398</v>
      </c>
      <c r="N4" s="34" t="s">
        <v>999</v>
      </c>
      <c r="O4" s="34" t="s">
        <v>399</v>
      </c>
    </row>
    <row r="5" spans="1:16" x14ac:dyDescent="0.25">
      <c r="A5" t="s">
        <v>400</v>
      </c>
      <c r="B5" s="34" t="s">
        <v>651</v>
      </c>
      <c r="C5" s="34" t="s">
        <v>401</v>
      </c>
      <c r="D5" s="34" t="s">
        <v>1000</v>
      </c>
      <c r="E5" s="34" t="s">
        <v>402</v>
      </c>
      <c r="F5" s="34" t="s">
        <v>1001</v>
      </c>
      <c r="G5" s="34" t="s">
        <v>403</v>
      </c>
      <c r="H5" s="34" t="s">
        <v>1002</v>
      </c>
      <c r="I5" s="34" t="s">
        <v>404</v>
      </c>
      <c r="J5" s="34" t="s">
        <v>1003</v>
      </c>
      <c r="K5" s="34" t="s">
        <v>405</v>
      </c>
      <c r="L5" s="34" t="s">
        <v>1004</v>
      </c>
      <c r="M5" s="34" t="s">
        <v>406</v>
      </c>
      <c r="N5" s="34" t="s">
        <v>1005</v>
      </c>
      <c r="O5" s="34" t="s">
        <v>407</v>
      </c>
    </row>
    <row r="6" spans="1:16" x14ac:dyDescent="0.25">
      <c r="A6" t="s">
        <v>408</v>
      </c>
      <c r="B6" s="34" t="s">
        <v>1006</v>
      </c>
      <c r="C6" s="34" t="s">
        <v>409</v>
      </c>
      <c r="D6" s="34" t="s">
        <v>1007</v>
      </c>
      <c r="E6" s="34" t="s">
        <v>410</v>
      </c>
      <c r="F6" s="34" t="s">
        <v>1008</v>
      </c>
      <c r="G6" s="34" t="s">
        <v>411</v>
      </c>
      <c r="H6" s="34" t="s">
        <v>1009</v>
      </c>
      <c r="I6" s="34" t="s">
        <v>412</v>
      </c>
      <c r="J6" s="34" t="s">
        <v>1010</v>
      </c>
      <c r="K6" s="34" t="s">
        <v>413</v>
      </c>
      <c r="L6" s="34" t="s">
        <v>1011</v>
      </c>
      <c r="M6" s="34" t="s">
        <v>414</v>
      </c>
      <c r="N6" s="34" t="s">
        <v>1012</v>
      </c>
      <c r="O6" s="34" t="s">
        <v>415</v>
      </c>
    </row>
    <row r="7" spans="1:16" x14ac:dyDescent="0.25">
      <c r="A7" t="s">
        <v>416</v>
      </c>
      <c r="B7" s="34" t="s">
        <v>1013</v>
      </c>
      <c r="C7" s="34" t="s">
        <v>417</v>
      </c>
      <c r="D7" s="34" t="s">
        <v>1014</v>
      </c>
      <c r="E7" s="34" t="s">
        <v>418</v>
      </c>
      <c r="F7" s="34" t="s">
        <v>1015</v>
      </c>
      <c r="G7" s="34" t="s">
        <v>419</v>
      </c>
      <c r="H7" s="34" t="s">
        <v>1016</v>
      </c>
      <c r="I7" s="34" t="s">
        <v>420</v>
      </c>
      <c r="J7" s="34" t="s">
        <v>1017</v>
      </c>
      <c r="K7" s="34" t="s">
        <v>421</v>
      </c>
      <c r="L7" s="34" t="s">
        <v>1018</v>
      </c>
      <c r="M7" s="34" t="s">
        <v>422</v>
      </c>
      <c r="N7" s="34" t="s">
        <v>859</v>
      </c>
      <c r="O7" s="34" t="s">
        <v>423</v>
      </c>
    </row>
    <row r="8" spans="1:16" x14ac:dyDescent="0.25">
      <c r="A8" t="s">
        <v>424</v>
      </c>
      <c r="B8" s="34" t="s">
        <v>1019</v>
      </c>
      <c r="C8" s="34" t="s">
        <v>425</v>
      </c>
      <c r="D8" s="34" t="s">
        <v>1020</v>
      </c>
      <c r="E8" s="34" t="s">
        <v>426</v>
      </c>
      <c r="F8" s="34" t="s">
        <v>1021</v>
      </c>
      <c r="G8" s="34" t="s">
        <v>427</v>
      </c>
      <c r="H8" s="34" t="s">
        <v>901</v>
      </c>
      <c r="I8" s="34" t="s">
        <v>428</v>
      </c>
      <c r="J8" s="34" t="s">
        <v>1022</v>
      </c>
      <c r="K8" s="34" t="s">
        <v>429</v>
      </c>
      <c r="L8" s="34" t="s">
        <v>1023</v>
      </c>
      <c r="M8" s="34" t="s">
        <v>430</v>
      </c>
      <c r="N8" s="34" t="s">
        <v>1024</v>
      </c>
      <c r="O8" s="34" t="s">
        <v>431</v>
      </c>
    </row>
    <row r="9" spans="1:16" x14ac:dyDescent="0.25">
      <c r="A9" t="s">
        <v>432</v>
      </c>
      <c r="B9" s="34" t="s">
        <v>1025</v>
      </c>
      <c r="C9" s="34" t="s">
        <v>433</v>
      </c>
      <c r="D9" s="34" t="s">
        <v>1026</v>
      </c>
      <c r="E9" s="34" t="s">
        <v>434</v>
      </c>
      <c r="F9" s="34" t="s">
        <v>1027</v>
      </c>
      <c r="G9" s="34" t="s">
        <v>435</v>
      </c>
      <c r="H9" s="34" t="s">
        <v>1028</v>
      </c>
      <c r="I9" s="34" t="s">
        <v>436</v>
      </c>
      <c r="J9" s="34" t="s">
        <v>1029</v>
      </c>
      <c r="K9" s="34" t="s">
        <v>437</v>
      </c>
      <c r="L9" s="34" t="s">
        <v>1030</v>
      </c>
      <c r="M9" s="34" t="s">
        <v>438</v>
      </c>
      <c r="N9" s="34" t="s">
        <v>1031</v>
      </c>
      <c r="O9" s="34" t="s">
        <v>439</v>
      </c>
    </row>
    <row r="10" spans="1:16" x14ac:dyDescent="0.25">
      <c r="A10" t="s">
        <v>440</v>
      </c>
      <c r="B10" s="34" t="s">
        <v>1032</v>
      </c>
      <c r="C10" s="34" t="s">
        <v>441</v>
      </c>
      <c r="D10" s="34" t="s">
        <v>1033</v>
      </c>
      <c r="E10" s="34" t="s">
        <v>442</v>
      </c>
      <c r="F10" s="34" t="s">
        <v>757</v>
      </c>
      <c r="G10" s="34" t="s">
        <v>178</v>
      </c>
      <c r="H10" s="34" t="s">
        <v>1034</v>
      </c>
      <c r="I10" s="34" t="s">
        <v>443</v>
      </c>
      <c r="J10" s="34" t="s">
        <v>452</v>
      </c>
      <c r="K10" s="34" t="s">
        <v>444</v>
      </c>
      <c r="L10" s="34" t="s">
        <v>1035</v>
      </c>
      <c r="M10" s="34" t="s">
        <v>445</v>
      </c>
      <c r="N10" s="34" t="s">
        <v>1036</v>
      </c>
      <c r="O10" s="34" t="s">
        <v>446</v>
      </c>
    </row>
    <row r="11" spans="1:16" x14ac:dyDescent="0.25">
      <c r="A11" t="s">
        <v>447</v>
      </c>
      <c r="B11" s="34" t="s">
        <v>1037</v>
      </c>
      <c r="C11" s="34" t="s">
        <v>448</v>
      </c>
      <c r="D11" s="34" t="s">
        <v>1038</v>
      </c>
      <c r="E11" s="34" t="s">
        <v>449</v>
      </c>
      <c r="F11" s="34" t="s">
        <v>1039</v>
      </c>
      <c r="G11" s="34" t="s">
        <v>450</v>
      </c>
      <c r="H11" s="34" t="s">
        <v>1040</v>
      </c>
      <c r="I11" s="34" t="s">
        <v>451</v>
      </c>
      <c r="J11" s="34" t="s">
        <v>1041</v>
      </c>
      <c r="K11" s="34" t="s">
        <v>452</v>
      </c>
      <c r="L11" s="34" t="s">
        <v>1042</v>
      </c>
      <c r="M11" s="34" t="s">
        <v>453</v>
      </c>
      <c r="N11" s="34" t="s">
        <v>1043</v>
      </c>
      <c r="O11" s="34" t="s">
        <v>454</v>
      </c>
    </row>
    <row r="12" spans="1:16" x14ac:dyDescent="0.25">
      <c r="A12" t="s">
        <v>455</v>
      </c>
      <c r="B12" s="34" t="s">
        <v>1044</v>
      </c>
      <c r="C12" s="34" t="s">
        <v>456</v>
      </c>
      <c r="D12" s="34" t="s">
        <v>1045</v>
      </c>
      <c r="E12" s="34" t="s">
        <v>457</v>
      </c>
      <c r="F12" s="34" t="s">
        <v>1046</v>
      </c>
      <c r="G12" s="34" t="s">
        <v>458</v>
      </c>
      <c r="H12" s="34" t="s">
        <v>728</v>
      </c>
      <c r="I12" s="34" t="s">
        <v>459</v>
      </c>
      <c r="J12" s="34" t="s">
        <v>1047</v>
      </c>
      <c r="K12" s="34" t="s">
        <v>460</v>
      </c>
      <c r="L12" s="34" t="s">
        <v>1048</v>
      </c>
      <c r="M12" s="34" t="s">
        <v>461</v>
      </c>
      <c r="N12" s="34" t="s">
        <v>543</v>
      </c>
      <c r="O12" s="34" t="s">
        <v>462</v>
      </c>
    </row>
    <row r="13" spans="1:16" x14ac:dyDescent="0.25">
      <c r="A13" t="s">
        <v>463</v>
      </c>
      <c r="B13" s="34" t="s">
        <v>1049</v>
      </c>
      <c r="C13" s="34" t="s">
        <v>464</v>
      </c>
      <c r="D13" s="34" t="s">
        <v>1050</v>
      </c>
      <c r="E13" s="34" t="s">
        <v>465</v>
      </c>
      <c r="F13" s="34" t="s">
        <v>1051</v>
      </c>
      <c r="G13" s="34" t="s">
        <v>466</v>
      </c>
      <c r="H13" s="34" t="s">
        <v>1052</v>
      </c>
      <c r="I13" s="34" t="s">
        <v>467</v>
      </c>
      <c r="J13" s="34" t="s">
        <v>1053</v>
      </c>
      <c r="K13" s="34" t="s">
        <v>468</v>
      </c>
      <c r="L13" s="34" t="s">
        <v>1054</v>
      </c>
      <c r="M13" s="34" t="s">
        <v>469</v>
      </c>
      <c r="N13" s="34" t="s">
        <v>1055</v>
      </c>
      <c r="O13" s="34" t="s">
        <v>470</v>
      </c>
    </row>
    <row r="14" spans="1:16" x14ac:dyDescent="0.25">
      <c r="A14" t="s">
        <v>471</v>
      </c>
      <c r="B14" s="34" t="s">
        <v>1056</v>
      </c>
      <c r="C14" s="34" t="s">
        <v>452</v>
      </c>
      <c r="D14" s="34" t="s">
        <v>1057</v>
      </c>
      <c r="E14" s="34" t="s">
        <v>472</v>
      </c>
      <c r="F14" s="34" t="s">
        <v>1058</v>
      </c>
      <c r="G14" s="34" t="s">
        <v>473</v>
      </c>
      <c r="H14" s="34" t="s">
        <v>1059</v>
      </c>
      <c r="I14" s="34" t="s">
        <v>474</v>
      </c>
      <c r="J14" s="34" t="s">
        <v>1060</v>
      </c>
      <c r="K14" s="34" t="s">
        <v>475</v>
      </c>
      <c r="L14" s="34" t="s">
        <v>1061</v>
      </c>
      <c r="M14" s="34" t="s">
        <v>476</v>
      </c>
      <c r="N14" s="34" t="s">
        <v>1062</v>
      </c>
      <c r="O14" s="34" t="s">
        <v>477</v>
      </c>
    </row>
    <row r="15" spans="1:16" x14ac:dyDescent="0.25">
      <c r="A15" t="s">
        <v>478</v>
      </c>
      <c r="B15" s="34" t="s">
        <v>1063</v>
      </c>
      <c r="C15" s="34" t="s">
        <v>479</v>
      </c>
      <c r="D15" s="34" t="s">
        <v>1064</v>
      </c>
      <c r="E15" s="34" t="s">
        <v>480</v>
      </c>
      <c r="F15" s="34" t="s">
        <v>1065</v>
      </c>
      <c r="G15" s="34" t="s">
        <v>481</v>
      </c>
      <c r="H15" s="34" t="s">
        <v>1066</v>
      </c>
      <c r="I15" s="34" t="s">
        <v>482</v>
      </c>
      <c r="J15" s="34" t="s">
        <v>1067</v>
      </c>
      <c r="K15" s="34" t="s">
        <v>483</v>
      </c>
      <c r="L15" s="34" t="s">
        <v>1068</v>
      </c>
      <c r="M15" s="34" t="s">
        <v>484</v>
      </c>
      <c r="N15" s="34" t="s">
        <v>1069</v>
      </c>
      <c r="O15" s="34" t="s">
        <v>485</v>
      </c>
    </row>
    <row r="16" spans="1:16" x14ac:dyDescent="0.25">
      <c r="A16" t="s">
        <v>486</v>
      </c>
      <c r="B16" s="34" t="s">
        <v>1070</v>
      </c>
      <c r="C16" s="34" t="s">
        <v>487</v>
      </c>
      <c r="D16" s="34" t="s">
        <v>1071</v>
      </c>
      <c r="E16" s="34" t="s">
        <v>488</v>
      </c>
      <c r="F16" s="34" t="s">
        <v>1072</v>
      </c>
      <c r="G16" s="34" t="s">
        <v>489</v>
      </c>
      <c r="H16" s="34" t="s">
        <v>1073</v>
      </c>
      <c r="I16" s="34" t="s">
        <v>490</v>
      </c>
      <c r="J16" s="34" t="s">
        <v>1074</v>
      </c>
      <c r="K16" s="34" t="s">
        <v>491</v>
      </c>
      <c r="L16" s="34" t="s">
        <v>1075</v>
      </c>
      <c r="M16" s="34" t="s">
        <v>492</v>
      </c>
      <c r="N16" s="34" t="s">
        <v>1076</v>
      </c>
      <c r="O16" s="34" t="s">
        <v>493</v>
      </c>
    </row>
    <row r="17" spans="1:15" x14ac:dyDescent="0.25">
      <c r="A17" t="s">
        <v>494</v>
      </c>
      <c r="B17" s="34" t="s">
        <v>1077</v>
      </c>
      <c r="C17" s="34" t="s">
        <v>495</v>
      </c>
      <c r="D17" s="34" t="s">
        <v>1078</v>
      </c>
      <c r="E17" s="34" t="s">
        <v>496</v>
      </c>
      <c r="F17" s="34" t="s">
        <v>1079</v>
      </c>
      <c r="G17" s="34" t="s">
        <v>496</v>
      </c>
      <c r="H17" s="34" t="s">
        <v>1080</v>
      </c>
      <c r="I17" s="34" t="s">
        <v>497</v>
      </c>
      <c r="J17" s="34" t="s">
        <v>521</v>
      </c>
      <c r="K17" s="34" t="s">
        <v>498</v>
      </c>
      <c r="L17" s="34" t="s">
        <v>1081</v>
      </c>
      <c r="M17" s="34" t="s">
        <v>499</v>
      </c>
      <c r="N17" s="34" t="s">
        <v>1082</v>
      </c>
      <c r="O17" s="34" t="s">
        <v>500</v>
      </c>
    </row>
    <row r="18" spans="1:15" x14ac:dyDescent="0.25">
      <c r="A18" t="s">
        <v>501</v>
      </c>
      <c r="B18" s="34" t="s">
        <v>1083</v>
      </c>
      <c r="C18" s="34" t="s">
        <v>502</v>
      </c>
      <c r="D18" s="34" t="s">
        <v>1084</v>
      </c>
      <c r="E18" s="34" t="s">
        <v>503</v>
      </c>
      <c r="F18" s="34" t="s">
        <v>1085</v>
      </c>
      <c r="G18" s="34" t="s">
        <v>504</v>
      </c>
      <c r="H18" s="34" t="s">
        <v>1086</v>
      </c>
      <c r="I18" s="34" t="s">
        <v>505</v>
      </c>
      <c r="J18" s="34" t="s">
        <v>1087</v>
      </c>
      <c r="K18" s="34" t="s">
        <v>506</v>
      </c>
      <c r="L18" s="34" t="s">
        <v>1088</v>
      </c>
      <c r="M18" s="34" t="s">
        <v>507</v>
      </c>
      <c r="N18" s="34" t="s">
        <v>1089</v>
      </c>
      <c r="O18" s="34" t="s">
        <v>508</v>
      </c>
    </row>
    <row r="19" spans="1:15" x14ac:dyDescent="0.25">
      <c r="A19" t="s">
        <v>509</v>
      </c>
      <c r="B19" s="34" t="s">
        <v>1090</v>
      </c>
      <c r="C19" s="34" t="s">
        <v>510</v>
      </c>
      <c r="D19" s="34" t="s">
        <v>1091</v>
      </c>
      <c r="E19" s="34" t="s">
        <v>511</v>
      </c>
      <c r="F19" s="34" t="s">
        <v>1092</v>
      </c>
      <c r="G19" s="34" t="s">
        <v>512</v>
      </c>
      <c r="H19" s="34" t="s">
        <v>1093</v>
      </c>
      <c r="I19" s="34" t="s">
        <v>513</v>
      </c>
      <c r="J19" s="34" t="s">
        <v>1094</v>
      </c>
      <c r="K19" s="34" t="s">
        <v>514</v>
      </c>
      <c r="L19" s="34" t="s">
        <v>1095</v>
      </c>
      <c r="M19" s="34" t="s">
        <v>515</v>
      </c>
      <c r="N19" s="34" t="s">
        <v>726</v>
      </c>
      <c r="O19" s="34" t="s">
        <v>516</v>
      </c>
    </row>
    <row r="20" spans="1:15" x14ac:dyDescent="0.25">
      <c r="A20" t="s">
        <v>517</v>
      </c>
      <c r="B20" s="34" t="s">
        <v>1096</v>
      </c>
      <c r="C20" s="34" t="s">
        <v>518</v>
      </c>
      <c r="D20" s="34" t="s">
        <v>574</v>
      </c>
      <c r="E20" s="34" t="s">
        <v>519</v>
      </c>
      <c r="F20" s="34" t="s">
        <v>1097</v>
      </c>
      <c r="G20" s="34" t="s">
        <v>520</v>
      </c>
      <c r="H20" s="34" t="s">
        <v>925</v>
      </c>
      <c r="I20" s="34" t="s">
        <v>521</v>
      </c>
      <c r="J20" s="34" t="s">
        <v>1098</v>
      </c>
      <c r="K20" s="34" t="s">
        <v>522</v>
      </c>
      <c r="L20" s="34" t="s">
        <v>1099</v>
      </c>
      <c r="M20" s="34" t="s">
        <v>523</v>
      </c>
      <c r="N20" s="34" t="s">
        <v>1100</v>
      </c>
      <c r="O20" s="34" t="s">
        <v>524</v>
      </c>
    </row>
    <row r="21" spans="1:15" x14ac:dyDescent="0.25">
      <c r="A21" t="s">
        <v>525</v>
      </c>
      <c r="B21" s="34" t="s">
        <v>1101</v>
      </c>
      <c r="C21" s="34" t="s">
        <v>526</v>
      </c>
      <c r="D21" s="34" t="s">
        <v>1102</v>
      </c>
      <c r="E21" s="34" t="s">
        <v>527</v>
      </c>
      <c r="F21" s="34" t="s">
        <v>1103</v>
      </c>
      <c r="G21" s="34" t="s">
        <v>528</v>
      </c>
      <c r="H21" s="34" t="s">
        <v>1104</v>
      </c>
      <c r="I21" s="34" t="s">
        <v>529</v>
      </c>
      <c r="J21" s="34" t="s">
        <v>1105</v>
      </c>
      <c r="K21" s="34" t="s">
        <v>530</v>
      </c>
      <c r="L21" s="34" t="s">
        <v>1106</v>
      </c>
      <c r="M21" s="34" t="s">
        <v>531</v>
      </c>
      <c r="N21" s="34" t="s">
        <v>1107</v>
      </c>
      <c r="O21" s="34" t="s">
        <v>532</v>
      </c>
    </row>
    <row r="22" spans="1:15" x14ac:dyDescent="0.25">
      <c r="A22" t="s">
        <v>533</v>
      </c>
      <c r="B22" s="34" t="s">
        <v>534</v>
      </c>
      <c r="C22" s="34" t="s">
        <v>534</v>
      </c>
      <c r="D22" s="34" t="s">
        <v>1108</v>
      </c>
      <c r="E22" s="34" t="s">
        <v>535</v>
      </c>
      <c r="F22" s="34" t="s">
        <v>1109</v>
      </c>
      <c r="G22" s="34" t="s">
        <v>536</v>
      </c>
      <c r="H22" s="34" t="s">
        <v>1110</v>
      </c>
      <c r="I22" s="34" t="s">
        <v>492</v>
      </c>
      <c r="J22" s="34" t="s">
        <v>1111</v>
      </c>
      <c r="K22" s="34" t="s">
        <v>537</v>
      </c>
      <c r="L22" s="34" t="s">
        <v>1112</v>
      </c>
      <c r="M22" s="34" t="s">
        <v>538</v>
      </c>
      <c r="N22" s="34" t="s">
        <v>1113</v>
      </c>
      <c r="O22" s="34" t="s">
        <v>539</v>
      </c>
    </row>
    <row r="23" spans="1:15" x14ac:dyDescent="0.25">
      <c r="A23" t="s">
        <v>540</v>
      </c>
      <c r="B23" s="34" t="s">
        <v>1114</v>
      </c>
      <c r="C23" s="34" t="s">
        <v>541</v>
      </c>
      <c r="D23" s="34" t="s">
        <v>1115</v>
      </c>
      <c r="E23" s="34" t="s">
        <v>542</v>
      </c>
      <c r="F23" s="34" t="s">
        <v>1116</v>
      </c>
      <c r="G23" s="34" t="s">
        <v>542</v>
      </c>
      <c r="H23" s="34" t="s">
        <v>1117</v>
      </c>
      <c r="I23" s="34" t="s">
        <v>543</v>
      </c>
      <c r="J23" s="34" t="s">
        <v>1118</v>
      </c>
      <c r="K23" s="34" t="s">
        <v>544</v>
      </c>
      <c r="L23" s="34" t="s">
        <v>1119</v>
      </c>
      <c r="M23" s="34" t="s">
        <v>545</v>
      </c>
      <c r="N23" s="34" t="s">
        <v>1120</v>
      </c>
      <c r="O23" s="34" t="s">
        <v>546</v>
      </c>
    </row>
    <row r="24" spans="1:15" x14ac:dyDescent="0.25">
      <c r="A24" t="s">
        <v>547</v>
      </c>
      <c r="B24" s="34" t="s">
        <v>1121</v>
      </c>
      <c r="C24" s="34" t="s">
        <v>548</v>
      </c>
      <c r="D24" s="34" t="s">
        <v>1122</v>
      </c>
      <c r="E24" s="34" t="s">
        <v>549</v>
      </c>
      <c r="F24" s="34" t="s">
        <v>1122</v>
      </c>
      <c r="G24" s="34" t="s">
        <v>549</v>
      </c>
      <c r="H24" s="34" t="s">
        <v>1123</v>
      </c>
      <c r="I24" s="34" t="s">
        <v>550</v>
      </c>
      <c r="J24" s="34" t="s">
        <v>1124</v>
      </c>
      <c r="K24" s="34" t="s">
        <v>551</v>
      </c>
      <c r="L24" s="34" t="s">
        <v>1068</v>
      </c>
      <c r="M24" s="34" t="s">
        <v>552</v>
      </c>
      <c r="N24" s="34" t="s">
        <v>428</v>
      </c>
      <c r="O24" s="34" t="s">
        <v>553</v>
      </c>
    </row>
    <row r="25" spans="1:15" x14ac:dyDescent="0.25">
      <c r="A25" t="s">
        <v>554</v>
      </c>
      <c r="B25" s="34" t="s">
        <v>1125</v>
      </c>
      <c r="C25" s="34" t="s">
        <v>555</v>
      </c>
      <c r="D25" s="34" t="s">
        <v>1126</v>
      </c>
      <c r="E25" s="34" t="s">
        <v>556</v>
      </c>
      <c r="F25" s="34" t="s">
        <v>1126</v>
      </c>
      <c r="G25" s="34" t="s">
        <v>556</v>
      </c>
      <c r="H25" s="34" t="s">
        <v>1127</v>
      </c>
      <c r="I25" s="34" t="s">
        <v>557</v>
      </c>
      <c r="J25" s="34" t="s">
        <v>1128</v>
      </c>
      <c r="K25" s="34" t="s">
        <v>558</v>
      </c>
      <c r="L25" s="34" t="s">
        <v>1129</v>
      </c>
      <c r="M25" s="34" t="s">
        <v>559</v>
      </c>
      <c r="N25" s="34" t="s">
        <v>1130</v>
      </c>
      <c r="O25" s="34" t="s">
        <v>560</v>
      </c>
    </row>
    <row r="26" spans="1:15" x14ac:dyDescent="0.25">
      <c r="A26" t="s">
        <v>561</v>
      </c>
      <c r="B26" s="34" t="s">
        <v>1131</v>
      </c>
      <c r="C26" s="34" t="s">
        <v>562</v>
      </c>
      <c r="D26" s="34" t="s">
        <v>1132</v>
      </c>
      <c r="E26" s="34" t="s">
        <v>563</v>
      </c>
      <c r="F26" s="34" t="s">
        <v>859</v>
      </c>
      <c r="G26" s="34" t="s">
        <v>178</v>
      </c>
      <c r="H26" s="34" t="s">
        <v>1133</v>
      </c>
      <c r="I26" s="34" t="s">
        <v>564</v>
      </c>
      <c r="J26" s="34" t="s">
        <v>1117</v>
      </c>
      <c r="K26" s="34" t="s">
        <v>565</v>
      </c>
      <c r="L26" s="34" t="s">
        <v>1134</v>
      </c>
      <c r="M26" s="34" t="s">
        <v>566</v>
      </c>
      <c r="N26" s="34" t="s">
        <v>1135</v>
      </c>
      <c r="O26" s="34" t="s">
        <v>567</v>
      </c>
    </row>
    <row r="27" spans="1:15" x14ac:dyDescent="0.25">
      <c r="A27" t="s">
        <v>568</v>
      </c>
      <c r="B27" s="34" t="s">
        <v>991</v>
      </c>
      <c r="C27" s="34" t="s">
        <v>569</v>
      </c>
      <c r="D27" s="34" t="s">
        <v>1136</v>
      </c>
      <c r="E27" s="34" t="s">
        <v>570</v>
      </c>
      <c r="F27" s="34" t="s">
        <v>1137</v>
      </c>
      <c r="G27" s="34" t="s">
        <v>571</v>
      </c>
      <c r="H27" s="34" t="s">
        <v>1028</v>
      </c>
      <c r="I27" s="34" t="s">
        <v>572</v>
      </c>
      <c r="J27" s="34" t="s">
        <v>1138</v>
      </c>
      <c r="K27" s="34" t="s">
        <v>573</v>
      </c>
      <c r="L27" s="34" t="s">
        <v>1139</v>
      </c>
      <c r="M27" s="34" t="s">
        <v>425</v>
      </c>
      <c r="N27" s="34" t="s">
        <v>938</v>
      </c>
      <c r="O27" s="34" t="s">
        <v>574</v>
      </c>
    </row>
    <row r="28" spans="1:15" x14ac:dyDescent="0.25">
      <c r="A28" t="s">
        <v>575</v>
      </c>
      <c r="B28" s="34" t="s">
        <v>1140</v>
      </c>
      <c r="C28" s="34" t="s">
        <v>576</v>
      </c>
      <c r="D28" s="34" t="s">
        <v>1141</v>
      </c>
      <c r="E28" s="34" t="s">
        <v>577</v>
      </c>
      <c r="F28" s="34" t="s">
        <v>1142</v>
      </c>
      <c r="G28" s="34" t="s">
        <v>578</v>
      </c>
      <c r="H28" s="34" t="s">
        <v>901</v>
      </c>
      <c r="I28" s="34" t="s">
        <v>579</v>
      </c>
      <c r="J28" s="34" t="s">
        <v>1143</v>
      </c>
      <c r="K28" s="34" t="s">
        <v>580</v>
      </c>
      <c r="L28" s="34" t="s">
        <v>1144</v>
      </c>
      <c r="M28" s="34" t="s">
        <v>581</v>
      </c>
      <c r="N28" s="34" t="s">
        <v>425</v>
      </c>
      <c r="O28" s="34" t="s">
        <v>582</v>
      </c>
    </row>
    <row r="29" spans="1:15" x14ac:dyDescent="0.25">
      <c r="A29" t="s">
        <v>583</v>
      </c>
      <c r="B29" s="34" t="s">
        <v>1145</v>
      </c>
      <c r="C29" s="34" t="s">
        <v>584</v>
      </c>
      <c r="D29" s="34" t="s">
        <v>1146</v>
      </c>
      <c r="E29" s="34" t="s">
        <v>585</v>
      </c>
      <c r="F29" s="34" t="s">
        <v>1146</v>
      </c>
      <c r="G29" s="34" t="s">
        <v>586</v>
      </c>
      <c r="H29" s="34" t="s">
        <v>1147</v>
      </c>
      <c r="I29" s="34" t="s">
        <v>587</v>
      </c>
      <c r="J29" s="34" t="s">
        <v>1148</v>
      </c>
      <c r="K29" s="34" t="s">
        <v>588</v>
      </c>
      <c r="L29" s="34" t="s">
        <v>1149</v>
      </c>
      <c r="M29" s="34" t="s">
        <v>589</v>
      </c>
      <c r="N29" s="34" t="s">
        <v>1150</v>
      </c>
      <c r="O29" s="34" t="s">
        <v>590</v>
      </c>
    </row>
    <row r="30" spans="1:15" x14ac:dyDescent="0.25">
      <c r="A30" t="s">
        <v>591</v>
      </c>
      <c r="B30" s="34" t="s">
        <v>1151</v>
      </c>
      <c r="C30" s="34" t="s">
        <v>592</v>
      </c>
      <c r="D30" s="34" t="s">
        <v>1152</v>
      </c>
      <c r="E30" s="34" t="s">
        <v>593</v>
      </c>
      <c r="F30" s="34" t="s">
        <v>1152</v>
      </c>
      <c r="G30" s="34" t="s">
        <v>594</v>
      </c>
      <c r="H30" s="34" t="s">
        <v>1153</v>
      </c>
      <c r="I30" s="34" t="s">
        <v>595</v>
      </c>
      <c r="J30" s="34" t="s">
        <v>1154</v>
      </c>
      <c r="K30" s="34" t="s">
        <v>596</v>
      </c>
      <c r="L30" s="34" t="s">
        <v>1155</v>
      </c>
      <c r="M30" s="34" t="s">
        <v>597</v>
      </c>
      <c r="N30" s="34" t="s">
        <v>1156</v>
      </c>
      <c r="O30" s="34" t="s">
        <v>598</v>
      </c>
    </row>
    <row r="31" spans="1:15" x14ac:dyDescent="0.25">
      <c r="A31" t="s">
        <v>599</v>
      </c>
      <c r="B31" s="34" t="s">
        <v>1157</v>
      </c>
      <c r="C31" s="34" t="s">
        <v>600</v>
      </c>
      <c r="D31" s="34" t="s">
        <v>1158</v>
      </c>
      <c r="E31" s="34" t="s">
        <v>601</v>
      </c>
      <c r="F31" s="34" t="s">
        <v>1159</v>
      </c>
      <c r="G31" s="34" t="s">
        <v>602</v>
      </c>
      <c r="H31" s="34" t="s">
        <v>1160</v>
      </c>
      <c r="I31" s="34" t="s">
        <v>603</v>
      </c>
      <c r="J31" s="34" t="s">
        <v>1161</v>
      </c>
      <c r="K31" s="34" t="s">
        <v>604</v>
      </c>
      <c r="L31" s="34" t="s">
        <v>1162</v>
      </c>
      <c r="M31" s="34" t="s">
        <v>605</v>
      </c>
      <c r="N31" s="34" t="s">
        <v>1163</v>
      </c>
      <c r="O31" s="34" t="s">
        <v>606</v>
      </c>
    </row>
    <row r="32" spans="1:15" x14ac:dyDescent="0.25">
      <c r="A32" t="s">
        <v>607</v>
      </c>
      <c r="B32" s="34" t="s">
        <v>1164</v>
      </c>
      <c r="C32" s="34" t="s">
        <v>608</v>
      </c>
      <c r="D32" s="34" t="s">
        <v>1165</v>
      </c>
      <c r="E32" s="34" t="s">
        <v>609</v>
      </c>
      <c r="F32" s="34" t="s">
        <v>1116</v>
      </c>
      <c r="G32" s="34" t="s">
        <v>610</v>
      </c>
      <c r="H32" s="34" t="s">
        <v>1166</v>
      </c>
      <c r="I32" s="34" t="s">
        <v>611</v>
      </c>
      <c r="J32" s="34" t="s">
        <v>1167</v>
      </c>
      <c r="K32" s="34" t="s">
        <v>612</v>
      </c>
      <c r="L32" s="34" t="s">
        <v>1168</v>
      </c>
      <c r="M32" s="34" t="s">
        <v>613</v>
      </c>
      <c r="N32" s="34" t="s">
        <v>1169</v>
      </c>
      <c r="O32" s="34" t="s">
        <v>614</v>
      </c>
    </row>
    <row r="33" spans="1:15" x14ac:dyDescent="0.25">
      <c r="A33" t="s">
        <v>615</v>
      </c>
      <c r="B33" s="34" t="s">
        <v>1170</v>
      </c>
      <c r="C33" s="34" t="s">
        <v>616</v>
      </c>
      <c r="D33" s="34" t="s">
        <v>1171</v>
      </c>
      <c r="E33" s="34" t="s">
        <v>617</v>
      </c>
      <c r="F33" s="34" t="s">
        <v>1172</v>
      </c>
      <c r="G33" s="34" t="s">
        <v>618</v>
      </c>
      <c r="H33" s="34" t="s">
        <v>1173</v>
      </c>
      <c r="I33" s="34" t="s">
        <v>619</v>
      </c>
      <c r="J33" s="34" t="s">
        <v>1174</v>
      </c>
      <c r="K33" s="34" t="s">
        <v>620</v>
      </c>
      <c r="L33" s="34" t="s">
        <v>1175</v>
      </c>
      <c r="M33" s="34" t="s">
        <v>621</v>
      </c>
      <c r="N33" s="34" t="s">
        <v>1176</v>
      </c>
      <c r="O33" s="34" t="s">
        <v>622</v>
      </c>
    </row>
    <row r="34" spans="1:15" x14ac:dyDescent="0.25">
      <c r="A34" t="s">
        <v>623</v>
      </c>
      <c r="B34" s="34" t="s">
        <v>1177</v>
      </c>
      <c r="C34" s="34" t="s">
        <v>624</v>
      </c>
      <c r="D34" s="34" t="s">
        <v>1178</v>
      </c>
      <c r="E34" s="34" t="s">
        <v>625</v>
      </c>
      <c r="F34" s="34" t="s">
        <v>1179</v>
      </c>
      <c r="G34" s="34" t="s">
        <v>626</v>
      </c>
      <c r="H34" s="34" t="s">
        <v>1180</v>
      </c>
      <c r="I34" s="34" t="s">
        <v>627</v>
      </c>
      <c r="J34" s="34" t="s">
        <v>1181</v>
      </c>
      <c r="K34" s="34" t="s">
        <v>628</v>
      </c>
      <c r="L34" s="34" t="s">
        <v>1182</v>
      </c>
      <c r="M34" s="34" t="s">
        <v>629</v>
      </c>
      <c r="N34" s="34" t="s">
        <v>1183</v>
      </c>
      <c r="O34" s="34" t="s">
        <v>630</v>
      </c>
    </row>
    <row r="35" spans="1:15" x14ac:dyDescent="0.25">
      <c r="A35" t="s">
        <v>631</v>
      </c>
      <c r="B35" s="34" t="s">
        <v>1184</v>
      </c>
      <c r="C35" s="34" t="s">
        <v>632</v>
      </c>
      <c r="D35" s="34" t="s">
        <v>1185</v>
      </c>
      <c r="E35" s="34" t="s">
        <v>633</v>
      </c>
      <c r="F35" s="34" t="s">
        <v>1185</v>
      </c>
      <c r="G35" s="34" t="s">
        <v>634</v>
      </c>
      <c r="H35" s="34" t="s">
        <v>1186</v>
      </c>
      <c r="I35" s="34" t="s">
        <v>635</v>
      </c>
      <c r="J35" s="34" t="s">
        <v>1187</v>
      </c>
      <c r="K35" s="34" t="s">
        <v>636</v>
      </c>
      <c r="L35" s="34" t="s">
        <v>1188</v>
      </c>
      <c r="M35" s="34" t="s">
        <v>514</v>
      </c>
      <c r="N35" s="34" t="s">
        <v>1189</v>
      </c>
      <c r="O35" s="34" t="s">
        <v>637</v>
      </c>
    </row>
    <row r="36" spans="1:15" x14ac:dyDescent="0.25">
      <c r="A36" t="s">
        <v>638</v>
      </c>
      <c r="B36" s="34" t="s">
        <v>1190</v>
      </c>
      <c r="C36" s="34" t="s">
        <v>639</v>
      </c>
      <c r="D36" s="34" t="s">
        <v>1191</v>
      </c>
      <c r="E36" s="34" t="s">
        <v>640</v>
      </c>
      <c r="F36" s="34" t="s">
        <v>1192</v>
      </c>
      <c r="G36" s="34" t="s">
        <v>641</v>
      </c>
      <c r="H36" s="34" t="s">
        <v>899</v>
      </c>
      <c r="I36" s="34" t="s">
        <v>642</v>
      </c>
      <c r="J36" s="34" t="s">
        <v>1193</v>
      </c>
      <c r="K36" s="34" t="s">
        <v>643</v>
      </c>
      <c r="L36" s="34" t="s">
        <v>1194</v>
      </c>
      <c r="M36" s="34" t="s">
        <v>644</v>
      </c>
      <c r="N36" s="34" t="s">
        <v>1195</v>
      </c>
      <c r="O36" s="34" t="s">
        <v>645</v>
      </c>
    </row>
    <row r="37" spans="1:15" x14ac:dyDescent="0.25">
      <c r="A37" t="s">
        <v>646</v>
      </c>
      <c r="B37" s="34" t="s">
        <v>1196</v>
      </c>
      <c r="C37" s="34" t="s">
        <v>647</v>
      </c>
      <c r="D37" s="34" t="s">
        <v>1197</v>
      </c>
      <c r="E37" s="34" t="s">
        <v>648</v>
      </c>
      <c r="F37" s="34" t="s">
        <v>1198</v>
      </c>
      <c r="G37" s="34" t="s">
        <v>649</v>
      </c>
      <c r="H37" s="34" t="s">
        <v>1199</v>
      </c>
      <c r="I37" s="34" t="s">
        <v>650</v>
      </c>
      <c r="J37" s="34" t="s">
        <v>1200</v>
      </c>
      <c r="K37" s="34" t="s">
        <v>651</v>
      </c>
      <c r="L37" s="34" t="s">
        <v>1201</v>
      </c>
      <c r="M37" s="34" t="s">
        <v>652</v>
      </c>
      <c r="N37" s="34" t="s">
        <v>1202</v>
      </c>
      <c r="O37" s="34" t="s">
        <v>653</v>
      </c>
    </row>
    <row r="38" spans="1:15" x14ac:dyDescent="0.25">
      <c r="A38" t="s">
        <v>654</v>
      </c>
      <c r="B38" s="34" t="s">
        <v>1203</v>
      </c>
      <c r="C38" s="34" t="s">
        <v>655</v>
      </c>
      <c r="D38" s="34" t="s">
        <v>1204</v>
      </c>
      <c r="E38" s="34" t="s">
        <v>656</v>
      </c>
      <c r="F38" s="34" t="s">
        <v>1205</v>
      </c>
      <c r="G38" s="34" t="s">
        <v>657</v>
      </c>
      <c r="H38" s="34" t="s">
        <v>1206</v>
      </c>
      <c r="I38" s="34" t="s">
        <v>658</v>
      </c>
      <c r="J38" s="34" t="s">
        <v>1207</v>
      </c>
      <c r="K38" s="34" t="s">
        <v>659</v>
      </c>
      <c r="L38" s="34" t="s">
        <v>1208</v>
      </c>
      <c r="M38" s="34" t="s">
        <v>660</v>
      </c>
      <c r="N38" s="34" t="s">
        <v>1209</v>
      </c>
      <c r="O38" s="34" t="s">
        <v>661</v>
      </c>
    </row>
    <row r="39" spans="1:15" x14ac:dyDescent="0.25">
      <c r="A39" t="s">
        <v>662</v>
      </c>
      <c r="B39" s="34" t="s">
        <v>950</v>
      </c>
      <c r="C39" s="34" t="s">
        <v>663</v>
      </c>
      <c r="D39" s="34" t="s">
        <v>1210</v>
      </c>
      <c r="E39" s="34" t="s">
        <v>664</v>
      </c>
      <c r="F39" s="34" t="s">
        <v>1211</v>
      </c>
      <c r="G39" s="34" t="s">
        <v>665</v>
      </c>
      <c r="H39" s="34" t="s">
        <v>1212</v>
      </c>
      <c r="I39" s="34" t="s">
        <v>666</v>
      </c>
      <c r="J39" s="34" t="s">
        <v>1213</v>
      </c>
      <c r="K39" s="34" t="s">
        <v>667</v>
      </c>
      <c r="L39" s="34" t="s">
        <v>1214</v>
      </c>
      <c r="M39" s="34" t="s">
        <v>668</v>
      </c>
      <c r="N39" s="34" t="s">
        <v>778</v>
      </c>
      <c r="O39" s="34" t="s">
        <v>669</v>
      </c>
    </row>
    <row r="40" spans="1:15" x14ac:dyDescent="0.25">
      <c r="A40" t="s">
        <v>670</v>
      </c>
      <c r="B40" s="34" t="s">
        <v>1215</v>
      </c>
      <c r="C40" s="34" t="s">
        <v>671</v>
      </c>
      <c r="D40" s="34" t="s">
        <v>1216</v>
      </c>
      <c r="E40" s="34" t="s">
        <v>672</v>
      </c>
      <c r="F40" s="34" t="s">
        <v>1216</v>
      </c>
      <c r="G40" s="34" t="s">
        <v>672</v>
      </c>
      <c r="H40" s="34" t="s">
        <v>1217</v>
      </c>
      <c r="I40" s="34" t="s">
        <v>673</v>
      </c>
      <c r="J40" s="34" t="s">
        <v>1218</v>
      </c>
      <c r="K40" s="34" t="s">
        <v>674</v>
      </c>
      <c r="L40" s="34" t="s">
        <v>1219</v>
      </c>
      <c r="M40" s="34" t="s">
        <v>448</v>
      </c>
      <c r="N40" s="34" t="s">
        <v>1220</v>
      </c>
      <c r="O40" s="34" t="s">
        <v>675</v>
      </c>
    </row>
    <row r="41" spans="1:15" x14ac:dyDescent="0.25">
      <c r="A41" t="s">
        <v>676</v>
      </c>
      <c r="B41" s="34" t="s">
        <v>1221</v>
      </c>
      <c r="C41" s="34" t="s">
        <v>677</v>
      </c>
      <c r="D41" s="34" t="s">
        <v>1222</v>
      </c>
      <c r="E41" s="34" t="s">
        <v>678</v>
      </c>
      <c r="F41" s="34" t="s">
        <v>1223</v>
      </c>
      <c r="G41" s="34" t="s">
        <v>679</v>
      </c>
      <c r="H41" s="34" t="s">
        <v>1224</v>
      </c>
      <c r="I41" s="34" t="s">
        <v>680</v>
      </c>
      <c r="J41" s="34" t="s">
        <v>1225</v>
      </c>
      <c r="K41" s="34" t="s">
        <v>681</v>
      </c>
      <c r="L41" s="34" t="s">
        <v>1226</v>
      </c>
      <c r="M41" s="34" t="s">
        <v>682</v>
      </c>
      <c r="N41" s="34" t="s">
        <v>1227</v>
      </c>
      <c r="O41" s="34" t="s">
        <v>485</v>
      </c>
    </row>
    <row r="42" spans="1:15" x14ac:dyDescent="0.25">
      <c r="A42" t="s">
        <v>683</v>
      </c>
      <c r="B42" s="34" t="s">
        <v>1228</v>
      </c>
      <c r="C42" s="34" t="s">
        <v>684</v>
      </c>
      <c r="D42" s="34" t="s">
        <v>1229</v>
      </c>
      <c r="E42" s="34" t="s">
        <v>685</v>
      </c>
      <c r="F42" s="34" t="s">
        <v>1230</v>
      </c>
      <c r="G42" s="34" t="s">
        <v>686</v>
      </c>
      <c r="H42" s="34" t="s">
        <v>1231</v>
      </c>
      <c r="I42" s="34" t="s">
        <v>687</v>
      </c>
      <c r="J42" s="34" t="s">
        <v>1232</v>
      </c>
      <c r="K42" s="34" t="s">
        <v>688</v>
      </c>
      <c r="L42" s="34" t="s">
        <v>1233</v>
      </c>
      <c r="M42" s="34" t="s">
        <v>689</v>
      </c>
      <c r="N42" s="34" t="s">
        <v>1234</v>
      </c>
      <c r="O42" s="34" t="s">
        <v>690</v>
      </c>
    </row>
    <row r="43" spans="1:15" x14ac:dyDescent="0.25">
      <c r="A43" t="s">
        <v>691</v>
      </c>
      <c r="B43" s="34" t="s">
        <v>769</v>
      </c>
      <c r="C43" s="34" t="s">
        <v>692</v>
      </c>
      <c r="D43" s="34" t="s">
        <v>1235</v>
      </c>
      <c r="E43" s="34" t="s">
        <v>693</v>
      </c>
      <c r="F43" s="34" t="s">
        <v>1236</v>
      </c>
      <c r="G43" s="34" t="s">
        <v>694</v>
      </c>
      <c r="H43" s="34" t="s">
        <v>1237</v>
      </c>
      <c r="I43" s="34" t="s">
        <v>695</v>
      </c>
      <c r="J43" s="34" t="s">
        <v>1238</v>
      </c>
      <c r="K43" s="34" t="s">
        <v>696</v>
      </c>
      <c r="L43" s="34" t="s">
        <v>1239</v>
      </c>
      <c r="M43" s="34" t="s">
        <v>697</v>
      </c>
      <c r="N43" s="34" t="s">
        <v>487</v>
      </c>
      <c r="O43" s="34" t="s">
        <v>698</v>
      </c>
    </row>
    <row r="44" spans="1:15" x14ac:dyDescent="0.25">
      <c r="A44" t="s">
        <v>699</v>
      </c>
      <c r="B44" s="34" t="s">
        <v>1240</v>
      </c>
      <c r="C44" s="34" t="s">
        <v>700</v>
      </c>
      <c r="D44" s="34" t="s">
        <v>1241</v>
      </c>
      <c r="E44" s="34" t="s">
        <v>701</v>
      </c>
      <c r="F44" s="34" t="s">
        <v>1242</v>
      </c>
      <c r="G44" s="34" t="s">
        <v>702</v>
      </c>
      <c r="H44" s="34" t="s">
        <v>1243</v>
      </c>
      <c r="I44" s="34" t="s">
        <v>703</v>
      </c>
      <c r="J44" s="34" t="s">
        <v>1244</v>
      </c>
      <c r="K44" s="34" t="s">
        <v>704</v>
      </c>
      <c r="L44" s="34" t="s">
        <v>1245</v>
      </c>
      <c r="M44" s="34" t="s">
        <v>705</v>
      </c>
      <c r="N44" s="34" t="s">
        <v>1246</v>
      </c>
      <c r="O44" s="34" t="s">
        <v>706</v>
      </c>
    </row>
    <row r="45" spans="1:15" x14ac:dyDescent="0.25">
      <c r="B45" s="34"/>
      <c r="C45" s="34"/>
      <c r="D45" s="34"/>
      <c r="E45" s="34"/>
      <c r="F45" s="34"/>
      <c r="G45" s="34"/>
      <c r="H45" s="34"/>
      <c r="I45" s="34"/>
      <c r="J45" s="34"/>
      <c r="K45" s="34"/>
      <c r="L45" s="34"/>
      <c r="M45" s="34"/>
      <c r="N45" s="34"/>
      <c r="O45" s="34"/>
    </row>
    <row r="46" spans="1:15" x14ac:dyDescent="0.25">
      <c r="A46" t="s">
        <v>224</v>
      </c>
    </row>
    <row r="47" spans="1:15" x14ac:dyDescent="0.25">
      <c r="A47" t="s">
        <v>707</v>
      </c>
    </row>
    <row r="49" spans="1:1" x14ac:dyDescent="0.25">
      <c r="A49" t="s">
        <v>189</v>
      </c>
    </row>
    <row r="50" spans="1:1" x14ac:dyDescent="0.25">
      <c r="A50" t="s">
        <v>279</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row r="61" spans="1:1" x14ac:dyDescent="0.25">
      <c r="A61" t="s">
        <v>319</v>
      </c>
    </row>
  </sheetData>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C44"/>
  <sheetViews>
    <sheetView workbookViewId="0"/>
  </sheetViews>
  <sheetFormatPr defaultRowHeight="15" x14ac:dyDescent="0.25"/>
  <cols>
    <col min="1" max="1" width="54.7109375" customWidth="1"/>
    <col min="2" max="2" width="90.7109375" customWidth="1"/>
  </cols>
  <sheetData>
    <row r="1" spans="1:3" x14ac:dyDescent="0.25">
      <c r="A1" s="4" t="s">
        <v>42</v>
      </c>
      <c r="C1" s="1" t="str">
        <f>HYPERLINK("#'INDEX'!A1", "Back to INDEX")</f>
        <v>Back to INDEX</v>
      </c>
    </row>
    <row r="2" spans="1:3" x14ac:dyDescent="0.25">
      <c r="A2" s="3" t="s">
        <v>1247</v>
      </c>
      <c r="B2" s="3" t="s">
        <v>1248</v>
      </c>
    </row>
    <row r="3" spans="1:3" x14ac:dyDescent="0.25">
      <c r="A3" t="s">
        <v>554</v>
      </c>
      <c r="B3" s="35" t="s">
        <v>1249</v>
      </c>
    </row>
    <row r="4" spans="1:3" x14ac:dyDescent="0.25">
      <c r="A4" t="s">
        <v>494</v>
      </c>
      <c r="B4" s="35" t="s">
        <v>1250</v>
      </c>
    </row>
    <row r="5" spans="1:3" x14ac:dyDescent="0.25">
      <c r="A5" t="s">
        <v>517</v>
      </c>
      <c r="B5" s="35" t="s">
        <v>1251</v>
      </c>
    </row>
    <row r="6" spans="1:3" x14ac:dyDescent="0.25">
      <c r="A6" t="s">
        <v>509</v>
      </c>
      <c r="B6" s="35" t="s">
        <v>1252</v>
      </c>
    </row>
    <row r="7" spans="1:3" x14ac:dyDescent="0.25">
      <c r="A7" t="s">
        <v>676</v>
      </c>
      <c r="B7" s="35" t="s">
        <v>1253</v>
      </c>
    </row>
    <row r="8" spans="1:3" x14ac:dyDescent="0.25">
      <c r="A8" t="s">
        <v>561</v>
      </c>
      <c r="B8" s="35" t="s">
        <v>1254</v>
      </c>
    </row>
    <row r="9" spans="1:3" x14ac:dyDescent="0.25">
      <c r="A9" t="s">
        <v>568</v>
      </c>
      <c r="B9" s="35" t="s">
        <v>1255</v>
      </c>
    </row>
    <row r="10" spans="1:3" x14ac:dyDescent="0.25">
      <c r="A10" t="s">
        <v>638</v>
      </c>
      <c r="B10" s="35" t="s">
        <v>1256</v>
      </c>
    </row>
    <row r="11" spans="1:3" x14ac:dyDescent="0.25">
      <c r="A11" t="s">
        <v>540</v>
      </c>
      <c r="B11" s="35" t="s">
        <v>1257</v>
      </c>
    </row>
    <row r="12" spans="1:3" x14ac:dyDescent="0.25">
      <c r="A12" t="s">
        <v>662</v>
      </c>
      <c r="B12" s="35" t="s">
        <v>1258</v>
      </c>
    </row>
    <row r="13" spans="1:3" x14ac:dyDescent="0.25">
      <c r="A13" t="s">
        <v>463</v>
      </c>
      <c r="B13" s="35" t="s">
        <v>1259</v>
      </c>
    </row>
    <row r="14" spans="1:3" x14ac:dyDescent="0.25">
      <c r="A14" t="s">
        <v>591</v>
      </c>
      <c r="B14" s="35" t="s">
        <v>1260</v>
      </c>
    </row>
    <row r="15" spans="1:3" x14ac:dyDescent="0.25">
      <c r="A15" t="s">
        <v>432</v>
      </c>
      <c r="B15" s="35" t="s">
        <v>1261</v>
      </c>
    </row>
    <row r="16" spans="1:3" x14ac:dyDescent="0.25">
      <c r="A16" t="s">
        <v>583</v>
      </c>
      <c r="B16" s="35" t="s">
        <v>1262</v>
      </c>
    </row>
    <row r="17" spans="1:2" x14ac:dyDescent="0.25">
      <c r="A17" t="s">
        <v>447</v>
      </c>
      <c r="B17" s="35" t="s">
        <v>1263</v>
      </c>
    </row>
    <row r="18" spans="1:2" x14ac:dyDescent="0.25">
      <c r="A18" t="s">
        <v>615</v>
      </c>
      <c r="B18" s="35" t="s">
        <v>1264</v>
      </c>
    </row>
    <row r="19" spans="1:2" x14ac:dyDescent="0.25">
      <c r="A19" t="s">
        <v>471</v>
      </c>
      <c r="B19" s="35" t="s">
        <v>1265</v>
      </c>
    </row>
    <row r="20" spans="1:2" x14ac:dyDescent="0.25">
      <c r="A20" t="s">
        <v>547</v>
      </c>
      <c r="B20" s="35" t="s">
        <v>1266</v>
      </c>
    </row>
    <row r="21" spans="1:2" x14ac:dyDescent="0.25">
      <c r="A21" t="s">
        <v>607</v>
      </c>
      <c r="B21" s="35" t="s">
        <v>1267</v>
      </c>
    </row>
    <row r="22" spans="1:2" x14ac:dyDescent="0.25">
      <c r="A22" t="s">
        <v>478</v>
      </c>
      <c r="B22" s="35" t="s">
        <v>1268</v>
      </c>
    </row>
    <row r="23" spans="1:2" x14ac:dyDescent="0.25">
      <c r="A23" t="s">
        <v>525</v>
      </c>
      <c r="B23" s="35" t="s">
        <v>1269</v>
      </c>
    </row>
    <row r="24" spans="1:2" x14ac:dyDescent="0.25">
      <c r="A24" t="s">
        <v>691</v>
      </c>
      <c r="B24" s="35" t="s">
        <v>1270</v>
      </c>
    </row>
    <row r="25" spans="1:2" x14ac:dyDescent="0.25">
      <c r="A25" t="s">
        <v>501</v>
      </c>
      <c r="B25" s="35" t="s">
        <v>1271</v>
      </c>
    </row>
    <row r="26" spans="1:2" x14ac:dyDescent="0.25">
      <c r="A26" t="s">
        <v>670</v>
      </c>
      <c r="B26" s="35" t="s">
        <v>1272</v>
      </c>
    </row>
    <row r="27" spans="1:2" x14ac:dyDescent="0.25">
      <c r="A27" t="s">
        <v>385</v>
      </c>
      <c r="B27" s="35" t="s">
        <v>1273</v>
      </c>
    </row>
    <row r="28" spans="1:2" x14ac:dyDescent="0.25">
      <c r="A28" t="s">
        <v>424</v>
      </c>
      <c r="B28" s="35" t="s">
        <v>1274</v>
      </c>
    </row>
    <row r="29" spans="1:2" x14ac:dyDescent="0.25">
      <c r="A29" t="s">
        <v>486</v>
      </c>
      <c r="B29" s="35" t="s">
        <v>1275</v>
      </c>
    </row>
    <row r="30" spans="1:2" x14ac:dyDescent="0.25">
      <c r="A30" t="s">
        <v>533</v>
      </c>
      <c r="B30" s="35" t="s">
        <v>1276</v>
      </c>
    </row>
    <row r="31" spans="1:2" x14ac:dyDescent="0.25">
      <c r="A31" t="s">
        <v>455</v>
      </c>
      <c r="B31" s="35" t="s">
        <v>1277</v>
      </c>
    </row>
    <row r="32" spans="1:2" x14ac:dyDescent="0.25">
      <c r="A32" t="s">
        <v>408</v>
      </c>
      <c r="B32" s="35" t="s">
        <v>1278</v>
      </c>
    </row>
    <row r="33" spans="1:2" x14ac:dyDescent="0.25">
      <c r="A33" t="s">
        <v>416</v>
      </c>
      <c r="B33" s="35" t="s">
        <v>1279</v>
      </c>
    </row>
    <row r="34" spans="1:2" x14ac:dyDescent="0.25">
      <c r="A34" t="s">
        <v>599</v>
      </c>
      <c r="B34" s="35" t="s">
        <v>1280</v>
      </c>
    </row>
    <row r="35" spans="1:2" x14ac:dyDescent="0.25">
      <c r="A35" t="s">
        <v>683</v>
      </c>
      <c r="B35" s="35" t="s">
        <v>1281</v>
      </c>
    </row>
    <row r="36" spans="1:2" x14ac:dyDescent="0.25">
      <c r="A36" t="s">
        <v>654</v>
      </c>
      <c r="B36" s="35" t="s">
        <v>1282</v>
      </c>
    </row>
    <row r="37" spans="1:2" x14ac:dyDescent="0.25">
      <c r="A37" t="s">
        <v>575</v>
      </c>
      <c r="B37" s="35" t="s">
        <v>1283</v>
      </c>
    </row>
    <row r="38" spans="1:2" x14ac:dyDescent="0.25">
      <c r="A38" t="s">
        <v>631</v>
      </c>
      <c r="B38" s="35" t="s">
        <v>1284</v>
      </c>
    </row>
    <row r="39" spans="1:2" x14ac:dyDescent="0.25">
      <c r="A39" t="s">
        <v>393</v>
      </c>
      <c r="B39" s="35" t="s">
        <v>1285</v>
      </c>
    </row>
    <row r="40" spans="1:2" x14ac:dyDescent="0.25">
      <c r="A40" t="s">
        <v>623</v>
      </c>
      <c r="B40" s="35" t="s">
        <v>1286</v>
      </c>
    </row>
    <row r="41" spans="1:2" x14ac:dyDescent="0.25">
      <c r="A41" t="s">
        <v>400</v>
      </c>
      <c r="B41" s="35" t="s">
        <v>1287</v>
      </c>
    </row>
    <row r="42" spans="1:2" x14ac:dyDescent="0.25">
      <c r="A42" t="s">
        <v>440</v>
      </c>
      <c r="B42" s="35" t="s">
        <v>1288</v>
      </c>
    </row>
    <row r="43" spans="1:2" x14ac:dyDescent="0.25">
      <c r="A43" t="s">
        <v>646</v>
      </c>
      <c r="B43" s="35" t="s">
        <v>1289</v>
      </c>
    </row>
    <row r="44" spans="1:2" x14ac:dyDescent="0.25">
      <c r="B44" s="35"/>
    </row>
  </sheetData>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P61"/>
  <sheetViews>
    <sheetView workbookViewId="0"/>
  </sheetViews>
  <sheetFormatPr defaultRowHeight="15" x14ac:dyDescent="0.25"/>
  <cols>
    <col min="1" max="1" width="38.7109375" customWidth="1"/>
    <col min="2" max="15" width="12.7109375" customWidth="1"/>
  </cols>
  <sheetData>
    <row r="1" spans="1:16" x14ac:dyDescent="0.25">
      <c r="A1" s="4" t="s">
        <v>43</v>
      </c>
      <c r="P1" s="1" t="str">
        <f>HYPERLINK("#'INDEX'!A1", "Back to INDEX")</f>
        <v>Back to INDEX</v>
      </c>
    </row>
    <row r="2" spans="1:16" ht="76.5" x14ac:dyDescent="0.25">
      <c r="A2" s="3" t="s">
        <v>178</v>
      </c>
      <c r="B2" s="3" t="s">
        <v>1290</v>
      </c>
      <c r="C2" s="3" t="s">
        <v>1291</v>
      </c>
      <c r="D2" s="3" t="s">
        <v>1292</v>
      </c>
      <c r="E2" s="3" t="s">
        <v>1293</v>
      </c>
      <c r="F2" s="3" t="s">
        <v>1294</v>
      </c>
      <c r="G2" s="3" t="s">
        <v>1295</v>
      </c>
      <c r="H2" s="3" t="s">
        <v>1296</v>
      </c>
      <c r="I2" s="3" t="s">
        <v>1297</v>
      </c>
      <c r="J2" s="3" t="s">
        <v>1298</v>
      </c>
      <c r="K2" s="3" t="s">
        <v>1299</v>
      </c>
      <c r="L2" s="3" t="s">
        <v>1300</v>
      </c>
      <c r="M2" s="3" t="s">
        <v>1301</v>
      </c>
      <c r="N2" s="3" t="s">
        <v>1302</v>
      </c>
      <c r="O2" s="3" t="s">
        <v>1303</v>
      </c>
    </row>
    <row r="3" spans="1:16" x14ac:dyDescent="0.25">
      <c r="A3" t="s">
        <v>385</v>
      </c>
      <c r="B3" s="36" t="s">
        <v>1304</v>
      </c>
      <c r="C3" s="36" t="s">
        <v>710</v>
      </c>
      <c r="D3" s="36" t="s">
        <v>1305</v>
      </c>
      <c r="E3" s="36" t="s">
        <v>711</v>
      </c>
      <c r="F3" s="36" t="s">
        <v>1306</v>
      </c>
      <c r="G3" s="36" t="s">
        <v>712</v>
      </c>
      <c r="H3" s="36" t="s">
        <v>1307</v>
      </c>
      <c r="I3" s="36" t="s">
        <v>713</v>
      </c>
      <c r="J3" s="36" t="s">
        <v>1308</v>
      </c>
      <c r="K3" s="36" t="s">
        <v>714</v>
      </c>
      <c r="L3" s="36" t="s">
        <v>1309</v>
      </c>
      <c r="M3" s="36" t="s">
        <v>715</v>
      </c>
      <c r="N3" s="36" t="s">
        <v>1310</v>
      </c>
      <c r="O3" s="36" t="s">
        <v>716</v>
      </c>
    </row>
    <row r="4" spans="1:16" x14ac:dyDescent="0.25">
      <c r="A4" t="s">
        <v>393</v>
      </c>
      <c r="B4" s="36" t="s">
        <v>1311</v>
      </c>
      <c r="C4" s="36" t="s">
        <v>717</v>
      </c>
      <c r="D4" s="36" t="s">
        <v>1312</v>
      </c>
      <c r="E4" s="36" t="s">
        <v>718</v>
      </c>
      <c r="F4" s="36" t="s">
        <v>1312</v>
      </c>
      <c r="G4" s="36" t="s">
        <v>718</v>
      </c>
      <c r="H4" s="36" t="s">
        <v>1313</v>
      </c>
      <c r="I4" s="36" t="s">
        <v>719</v>
      </c>
      <c r="J4" s="36" t="s">
        <v>1314</v>
      </c>
      <c r="K4" s="36" t="s">
        <v>720</v>
      </c>
      <c r="L4" s="36" t="s">
        <v>1315</v>
      </c>
      <c r="M4" s="36" t="s">
        <v>721</v>
      </c>
      <c r="N4" s="36" t="s">
        <v>1316</v>
      </c>
      <c r="O4" s="36" t="s">
        <v>722</v>
      </c>
    </row>
    <row r="5" spans="1:16" x14ac:dyDescent="0.25">
      <c r="A5" t="s">
        <v>400</v>
      </c>
      <c r="B5" s="36" t="s">
        <v>1317</v>
      </c>
      <c r="C5" s="36" t="s">
        <v>723</v>
      </c>
      <c r="D5" s="36" t="s">
        <v>1318</v>
      </c>
      <c r="E5" s="36" t="s">
        <v>724</v>
      </c>
      <c r="F5" s="36" t="s">
        <v>1319</v>
      </c>
      <c r="G5" s="36" t="s">
        <v>725</v>
      </c>
      <c r="H5" s="36" t="s">
        <v>1320</v>
      </c>
      <c r="I5" s="36" t="s">
        <v>726</v>
      </c>
      <c r="J5" s="36" t="s">
        <v>482</v>
      </c>
      <c r="K5" s="36" t="s">
        <v>727</v>
      </c>
      <c r="L5" s="36" t="s">
        <v>1321</v>
      </c>
      <c r="M5" s="36" t="s">
        <v>728</v>
      </c>
      <c r="N5" s="36" t="s">
        <v>1322</v>
      </c>
      <c r="O5" s="36" t="s">
        <v>729</v>
      </c>
    </row>
    <row r="6" spans="1:16" x14ac:dyDescent="0.25">
      <c r="A6" t="s">
        <v>408</v>
      </c>
      <c r="B6" s="36" t="s">
        <v>1323</v>
      </c>
      <c r="C6" s="36" t="s">
        <v>401</v>
      </c>
      <c r="D6" s="36" t="s">
        <v>1324</v>
      </c>
      <c r="E6" s="36" t="s">
        <v>730</v>
      </c>
      <c r="F6" s="36" t="s">
        <v>1325</v>
      </c>
      <c r="G6" s="36" t="s">
        <v>731</v>
      </c>
      <c r="H6" s="36" t="s">
        <v>1143</v>
      </c>
      <c r="I6" s="36" t="s">
        <v>732</v>
      </c>
      <c r="J6" s="36" t="s">
        <v>1326</v>
      </c>
      <c r="K6" s="36" t="s">
        <v>733</v>
      </c>
      <c r="L6" s="36" t="s">
        <v>1327</v>
      </c>
      <c r="M6" s="36" t="s">
        <v>734</v>
      </c>
      <c r="N6" s="36" t="s">
        <v>1328</v>
      </c>
      <c r="O6" s="36" t="s">
        <v>735</v>
      </c>
    </row>
    <row r="7" spans="1:16" x14ac:dyDescent="0.25">
      <c r="A7" t="s">
        <v>416</v>
      </c>
      <c r="B7" s="36" t="s">
        <v>1329</v>
      </c>
      <c r="C7" s="36" t="s">
        <v>490</v>
      </c>
      <c r="D7" s="36" t="s">
        <v>1330</v>
      </c>
      <c r="E7" s="36" t="s">
        <v>736</v>
      </c>
      <c r="F7" s="36" t="s">
        <v>1331</v>
      </c>
      <c r="G7" s="36" t="s">
        <v>737</v>
      </c>
      <c r="H7" s="36" t="s">
        <v>1332</v>
      </c>
      <c r="I7" s="36" t="s">
        <v>738</v>
      </c>
      <c r="J7" s="36" t="s">
        <v>1333</v>
      </c>
      <c r="K7" s="36" t="s">
        <v>739</v>
      </c>
      <c r="L7" s="36" t="s">
        <v>1334</v>
      </c>
      <c r="M7" s="36" t="s">
        <v>677</v>
      </c>
      <c r="N7" s="36" t="s">
        <v>1335</v>
      </c>
      <c r="O7" s="36" t="s">
        <v>740</v>
      </c>
    </row>
    <row r="8" spans="1:16" x14ac:dyDescent="0.25">
      <c r="A8" t="s">
        <v>424</v>
      </c>
      <c r="B8" s="36" t="s">
        <v>1336</v>
      </c>
      <c r="C8" s="36" t="s">
        <v>741</v>
      </c>
      <c r="D8" s="36" t="s">
        <v>1337</v>
      </c>
      <c r="E8" s="36" t="s">
        <v>742</v>
      </c>
      <c r="F8" s="36" t="s">
        <v>1338</v>
      </c>
      <c r="G8" s="36" t="s">
        <v>743</v>
      </c>
      <c r="H8" s="36" t="s">
        <v>1339</v>
      </c>
      <c r="I8" s="36" t="s">
        <v>744</v>
      </c>
      <c r="J8" s="36" t="s">
        <v>1340</v>
      </c>
      <c r="K8" s="36" t="s">
        <v>745</v>
      </c>
      <c r="L8" s="36" t="s">
        <v>1341</v>
      </c>
      <c r="M8" s="36" t="s">
        <v>746</v>
      </c>
      <c r="N8" s="36" t="s">
        <v>1342</v>
      </c>
      <c r="O8" s="36" t="s">
        <v>747</v>
      </c>
    </row>
    <row r="9" spans="1:16" x14ac:dyDescent="0.25">
      <c r="A9" t="s">
        <v>432</v>
      </c>
      <c r="B9" s="36" t="s">
        <v>1343</v>
      </c>
      <c r="C9" s="36" t="s">
        <v>748</v>
      </c>
      <c r="D9" s="36" t="s">
        <v>1344</v>
      </c>
      <c r="E9" s="36" t="s">
        <v>749</v>
      </c>
      <c r="F9" s="36" t="s">
        <v>1345</v>
      </c>
      <c r="G9" s="36" t="s">
        <v>750</v>
      </c>
      <c r="H9" s="36" t="s">
        <v>1346</v>
      </c>
      <c r="I9" s="36" t="s">
        <v>751</v>
      </c>
      <c r="J9" s="36" t="s">
        <v>1347</v>
      </c>
      <c r="K9" s="36" t="s">
        <v>752</v>
      </c>
      <c r="L9" s="36" t="s">
        <v>1348</v>
      </c>
      <c r="M9" s="36" t="s">
        <v>753</v>
      </c>
      <c r="N9" s="36" t="s">
        <v>1349</v>
      </c>
      <c r="O9" s="36" t="s">
        <v>754</v>
      </c>
    </row>
    <row r="10" spans="1:16" x14ac:dyDescent="0.25">
      <c r="A10" t="s">
        <v>440</v>
      </c>
      <c r="B10" s="36" t="s">
        <v>1350</v>
      </c>
      <c r="C10" s="36" t="s">
        <v>755</v>
      </c>
      <c r="D10" s="36" t="s">
        <v>1351</v>
      </c>
      <c r="E10" s="36" t="s">
        <v>756</v>
      </c>
      <c r="F10" s="36" t="s">
        <v>1352</v>
      </c>
      <c r="G10" s="36" t="s">
        <v>757</v>
      </c>
      <c r="H10" s="36" t="s">
        <v>1353</v>
      </c>
      <c r="I10" s="36" t="s">
        <v>758</v>
      </c>
      <c r="J10" s="36" t="s">
        <v>1354</v>
      </c>
      <c r="K10" s="36" t="s">
        <v>759</v>
      </c>
      <c r="L10" s="36" t="s">
        <v>1355</v>
      </c>
      <c r="M10" s="36" t="s">
        <v>760</v>
      </c>
      <c r="N10" s="36" t="s">
        <v>1028</v>
      </c>
      <c r="O10" s="36" t="s">
        <v>761</v>
      </c>
    </row>
    <row r="11" spans="1:16" x14ac:dyDescent="0.25">
      <c r="A11" t="s">
        <v>447</v>
      </c>
      <c r="B11" s="36" t="s">
        <v>1356</v>
      </c>
      <c r="C11" s="36" t="s">
        <v>762</v>
      </c>
      <c r="D11" s="36" t="s">
        <v>1357</v>
      </c>
      <c r="E11" s="36" t="s">
        <v>763</v>
      </c>
      <c r="F11" s="36" t="s">
        <v>1358</v>
      </c>
      <c r="G11" s="36" t="s">
        <v>764</v>
      </c>
      <c r="H11" s="36" t="s">
        <v>1359</v>
      </c>
      <c r="I11" s="36" t="s">
        <v>765</v>
      </c>
      <c r="J11" s="36" t="s">
        <v>827</v>
      </c>
      <c r="K11" s="36" t="s">
        <v>766</v>
      </c>
      <c r="L11" s="36" t="s">
        <v>1360</v>
      </c>
      <c r="M11" s="36" t="s">
        <v>767</v>
      </c>
      <c r="N11" s="36" t="s">
        <v>1361</v>
      </c>
      <c r="O11" s="36" t="s">
        <v>768</v>
      </c>
    </row>
    <row r="12" spans="1:16" x14ac:dyDescent="0.25">
      <c r="A12" t="s">
        <v>455</v>
      </c>
      <c r="B12" s="36" t="s">
        <v>386</v>
      </c>
      <c r="C12" s="36" t="s">
        <v>769</v>
      </c>
      <c r="D12" s="36" t="s">
        <v>1362</v>
      </c>
      <c r="E12" s="36" t="s">
        <v>770</v>
      </c>
      <c r="F12" s="36" t="s">
        <v>961</v>
      </c>
      <c r="G12" s="36" t="s">
        <v>771</v>
      </c>
      <c r="H12" s="36" t="s">
        <v>991</v>
      </c>
      <c r="I12" s="36" t="s">
        <v>772</v>
      </c>
      <c r="J12" s="36" t="s">
        <v>1363</v>
      </c>
      <c r="K12" s="36" t="s">
        <v>687</v>
      </c>
      <c r="L12" s="36" t="s">
        <v>1364</v>
      </c>
      <c r="M12" s="36" t="s">
        <v>773</v>
      </c>
      <c r="N12" s="36" t="s">
        <v>1365</v>
      </c>
      <c r="O12" s="36" t="s">
        <v>745</v>
      </c>
    </row>
    <row r="13" spans="1:16" x14ac:dyDescent="0.25">
      <c r="A13" t="s">
        <v>463</v>
      </c>
      <c r="B13" s="36" t="s">
        <v>1366</v>
      </c>
      <c r="C13" s="36" t="s">
        <v>774</v>
      </c>
      <c r="D13" s="36" t="s">
        <v>1367</v>
      </c>
      <c r="E13" s="36" t="s">
        <v>775</v>
      </c>
      <c r="F13" s="36" t="s">
        <v>1368</v>
      </c>
      <c r="G13" s="36" t="s">
        <v>776</v>
      </c>
      <c r="H13" s="36" t="s">
        <v>1366</v>
      </c>
      <c r="I13" s="36" t="s">
        <v>777</v>
      </c>
      <c r="J13" s="36" t="s">
        <v>1369</v>
      </c>
      <c r="K13" s="36" t="s">
        <v>778</v>
      </c>
      <c r="L13" s="36" t="s">
        <v>1370</v>
      </c>
      <c r="M13" s="36" t="s">
        <v>779</v>
      </c>
      <c r="N13" s="36" t="s">
        <v>1371</v>
      </c>
      <c r="O13" s="36" t="s">
        <v>780</v>
      </c>
    </row>
    <row r="14" spans="1:16" x14ac:dyDescent="0.25">
      <c r="A14" t="s">
        <v>471</v>
      </c>
      <c r="B14" s="36" t="s">
        <v>1372</v>
      </c>
      <c r="C14" s="36" t="s">
        <v>781</v>
      </c>
      <c r="D14" s="36" t="s">
        <v>856</v>
      </c>
      <c r="E14" s="36" t="s">
        <v>782</v>
      </c>
      <c r="F14" s="36" t="s">
        <v>1373</v>
      </c>
      <c r="G14" s="36" t="s">
        <v>783</v>
      </c>
      <c r="H14" s="36" t="s">
        <v>1195</v>
      </c>
      <c r="I14" s="36" t="s">
        <v>784</v>
      </c>
      <c r="J14" s="36" t="s">
        <v>548</v>
      </c>
      <c r="K14" s="36" t="s">
        <v>785</v>
      </c>
      <c r="L14" s="36" t="s">
        <v>1374</v>
      </c>
      <c r="M14" s="36" t="s">
        <v>767</v>
      </c>
      <c r="N14" s="36" t="s">
        <v>1375</v>
      </c>
      <c r="O14" s="36" t="s">
        <v>786</v>
      </c>
    </row>
    <row r="15" spans="1:16" x14ac:dyDescent="0.25">
      <c r="A15" t="s">
        <v>478</v>
      </c>
      <c r="B15" s="36" t="s">
        <v>1376</v>
      </c>
      <c r="C15" s="36" t="s">
        <v>787</v>
      </c>
      <c r="D15" s="36" t="s">
        <v>1377</v>
      </c>
      <c r="E15" s="36" t="s">
        <v>788</v>
      </c>
      <c r="F15" s="36" t="s">
        <v>1378</v>
      </c>
      <c r="G15" s="36" t="s">
        <v>789</v>
      </c>
      <c r="H15" s="36" t="s">
        <v>1379</v>
      </c>
      <c r="I15" s="36" t="s">
        <v>790</v>
      </c>
      <c r="J15" s="36" t="s">
        <v>1380</v>
      </c>
      <c r="K15" s="36" t="s">
        <v>791</v>
      </c>
      <c r="L15" s="36" t="s">
        <v>1381</v>
      </c>
      <c r="M15" s="36" t="s">
        <v>792</v>
      </c>
      <c r="N15" s="36" t="s">
        <v>1382</v>
      </c>
      <c r="O15" s="36" t="s">
        <v>793</v>
      </c>
    </row>
    <row r="16" spans="1:16" x14ac:dyDescent="0.25">
      <c r="A16" t="s">
        <v>486</v>
      </c>
      <c r="B16" s="36" t="s">
        <v>1383</v>
      </c>
      <c r="C16" s="36" t="s">
        <v>794</v>
      </c>
      <c r="D16" s="36" t="s">
        <v>1384</v>
      </c>
      <c r="E16" s="36" t="s">
        <v>795</v>
      </c>
      <c r="F16" s="36" t="s">
        <v>1385</v>
      </c>
      <c r="G16" s="36" t="s">
        <v>796</v>
      </c>
      <c r="H16" s="36" t="s">
        <v>1386</v>
      </c>
      <c r="I16" s="36" t="s">
        <v>797</v>
      </c>
      <c r="J16" s="36" t="s">
        <v>1387</v>
      </c>
      <c r="K16" s="36" t="s">
        <v>798</v>
      </c>
      <c r="L16" s="36" t="s">
        <v>1388</v>
      </c>
      <c r="M16" s="36" t="s">
        <v>799</v>
      </c>
      <c r="N16" s="36" t="s">
        <v>1389</v>
      </c>
      <c r="O16" s="36" t="s">
        <v>800</v>
      </c>
    </row>
    <row r="17" spans="1:15" x14ac:dyDescent="0.25">
      <c r="A17" t="s">
        <v>494</v>
      </c>
      <c r="B17" s="36" t="s">
        <v>1390</v>
      </c>
      <c r="C17" s="36" t="s">
        <v>801</v>
      </c>
      <c r="D17" s="36" t="s">
        <v>1391</v>
      </c>
      <c r="E17" s="36" t="s">
        <v>802</v>
      </c>
      <c r="F17" s="36" t="s">
        <v>1392</v>
      </c>
      <c r="G17" s="36" t="s">
        <v>803</v>
      </c>
      <c r="H17" s="36" t="s">
        <v>1393</v>
      </c>
      <c r="I17" s="36" t="s">
        <v>804</v>
      </c>
      <c r="J17" s="36" t="s">
        <v>1394</v>
      </c>
      <c r="K17" s="36" t="s">
        <v>805</v>
      </c>
      <c r="L17" s="36" t="s">
        <v>1395</v>
      </c>
      <c r="M17" s="36" t="s">
        <v>806</v>
      </c>
      <c r="N17" s="36" t="s">
        <v>1396</v>
      </c>
      <c r="O17" s="36" t="s">
        <v>807</v>
      </c>
    </row>
    <row r="18" spans="1:15" x14ac:dyDescent="0.25">
      <c r="A18" t="s">
        <v>501</v>
      </c>
      <c r="B18" s="36" t="s">
        <v>446</v>
      </c>
      <c r="C18" s="36" t="s">
        <v>808</v>
      </c>
      <c r="D18" s="36" t="s">
        <v>1397</v>
      </c>
      <c r="E18" s="36" t="s">
        <v>809</v>
      </c>
      <c r="F18" s="36" t="s">
        <v>1398</v>
      </c>
      <c r="G18" s="36" t="s">
        <v>810</v>
      </c>
      <c r="H18" s="36" t="s">
        <v>1399</v>
      </c>
      <c r="I18" s="36" t="s">
        <v>811</v>
      </c>
      <c r="J18" s="36" t="s">
        <v>1400</v>
      </c>
      <c r="K18" s="36" t="s">
        <v>812</v>
      </c>
      <c r="L18" s="36" t="s">
        <v>1401</v>
      </c>
      <c r="M18" s="36" t="s">
        <v>813</v>
      </c>
      <c r="N18" s="36" t="s">
        <v>1402</v>
      </c>
      <c r="O18" s="36" t="s">
        <v>653</v>
      </c>
    </row>
    <row r="19" spans="1:15" x14ac:dyDescent="0.25">
      <c r="A19" t="s">
        <v>509</v>
      </c>
      <c r="B19" s="36" t="s">
        <v>1403</v>
      </c>
      <c r="C19" s="36" t="s">
        <v>814</v>
      </c>
      <c r="D19" s="36" t="s">
        <v>1404</v>
      </c>
      <c r="E19" s="36" t="s">
        <v>815</v>
      </c>
      <c r="F19" s="36" t="s">
        <v>1405</v>
      </c>
      <c r="G19" s="36" t="s">
        <v>816</v>
      </c>
      <c r="H19" s="36" t="s">
        <v>1406</v>
      </c>
      <c r="I19" s="36" t="s">
        <v>817</v>
      </c>
      <c r="J19" s="36" t="s">
        <v>935</v>
      </c>
      <c r="K19" s="36" t="s">
        <v>818</v>
      </c>
      <c r="L19" s="36" t="s">
        <v>1407</v>
      </c>
      <c r="M19" s="36" t="s">
        <v>819</v>
      </c>
      <c r="N19" s="36" t="s">
        <v>1408</v>
      </c>
      <c r="O19" s="36" t="s">
        <v>820</v>
      </c>
    </row>
    <row r="20" spans="1:15" x14ac:dyDescent="0.25">
      <c r="A20" t="s">
        <v>517</v>
      </c>
      <c r="B20" s="36" t="s">
        <v>1409</v>
      </c>
      <c r="C20" s="36" t="s">
        <v>821</v>
      </c>
      <c r="D20" s="36" t="s">
        <v>1410</v>
      </c>
      <c r="E20" s="36" t="s">
        <v>822</v>
      </c>
      <c r="F20" s="36" t="s">
        <v>1411</v>
      </c>
      <c r="G20" s="36" t="s">
        <v>823</v>
      </c>
      <c r="H20" s="36" t="s">
        <v>1310</v>
      </c>
      <c r="I20" s="36" t="s">
        <v>824</v>
      </c>
      <c r="J20" s="36" t="s">
        <v>1412</v>
      </c>
      <c r="K20" s="36" t="s">
        <v>825</v>
      </c>
      <c r="L20" s="36" t="s">
        <v>1413</v>
      </c>
      <c r="M20" s="36" t="s">
        <v>824</v>
      </c>
      <c r="N20" s="36" t="s">
        <v>1414</v>
      </c>
      <c r="O20" s="36" t="s">
        <v>826</v>
      </c>
    </row>
    <row r="21" spans="1:15" x14ac:dyDescent="0.25">
      <c r="A21" t="s">
        <v>525</v>
      </c>
      <c r="B21" s="36" t="s">
        <v>1415</v>
      </c>
      <c r="C21" s="36" t="s">
        <v>827</v>
      </c>
      <c r="D21" s="36" t="s">
        <v>1416</v>
      </c>
      <c r="E21" s="36" t="s">
        <v>828</v>
      </c>
      <c r="F21" s="36" t="s">
        <v>1417</v>
      </c>
      <c r="G21" s="36" t="s">
        <v>829</v>
      </c>
      <c r="H21" s="36" t="s">
        <v>1418</v>
      </c>
      <c r="I21" s="36" t="s">
        <v>830</v>
      </c>
      <c r="J21" s="36" t="s">
        <v>1419</v>
      </c>
      <c r="K21" s="36" t="s">
        <v>831</v>
      </c>
      <c r="L21" s="36" t="s">
        <v>1420</v>
      </c>
      <c r="M21" s="36" t="s">
        <v>832</v>
      </c>
      <c r="N21" s="36" t="s">
        <v>1421</v>
      </c>
      <c r="O21" s="36" t="s">
        <v>833</v>
      </c>
    </row>
    <row r="22" spans="1:15" x14ac:dyDescent="0.25">
      <c r="A22" t="s">
        <v>533</v>
      </c>
      <c r="B22" s="36" t="s">
        <v>866</v>
      </c>
      <c r="C22" s="36" t="s">
        <v>834</v>
      </c>
      <c r="D22" s="36" t="s">
        <v>1422</v>
      </c>
      <c r="E22" s="36" t="s">
        <v>835</v>
      </c>
      <c r="F22" s="36" t="s">
        <v>1423</v>
      </c>
      <c r="G22" s="36" t="s">
        <v>836</v>
      </c>
      <c r="H22" s="36" t="s">
        <v>1424</v>
      </c>
      <c r="I22" s="36" t="s">
        <v>837</v>
      </c>
      <c r="J22" s="36" t="s">
        <v>1425</v>
      </c>
      <c r="K22" s="36" t="s">
        <v>838</v>
      </c>
      <c r="L22" s="36" t="s">
        <v>954</v>
      </c>
      <c r="M22" s="36" t="s">
        <v>839</v>
      </c>
      <c r="N22" s="36" t="s">
        <v>1426</v>
      </c>
      <c r="O22" s="36" t="s">
        <v>840</v>
      </c>
    </row>
    <row r="23" spans="1:15" x14ac:dyDescent="0.25">
      <c r="A23" t="s">
        <v>540</v>
      </c>
      <c r="B23" s="36" t="s">
        <v>1427</v>
      </c>
      <c r="C23" s="36" t="s">
        <v>839</v>
      </c>
      <c r="D23" s="36" t="s">
        <v>1428</v>
      </c>
      <c r="E23" s="36" t="s">
        <v>841</v>
      </c>
      <c r="F23" s="36" t="s">
        <v>1429</v>
      </c>
      <c r="G23" s="36" t="s">
        <v>841</v>
      </c>
      <c r="H23" s="36" t="s">
        <v>1430</v>
      </c>
      <c r="I23" s="36" t="s">
        <v>842</v>
      </c>
      <c r="J23" s="36" t="s">
        <v>1431</v>
      </c>
      <c r="K23" s="36" t="s">
        <v>843</v>
      </c>
      <c r="L23" s="36" t="s">
        <v>1432</v>
      </c>
      <c r="M23" s="36" t="s">
        <v>844</v>
      </c>
      <c r="N23" s="36" t="s">
        <v>1433</v>
      </c>
      <c r="O23" s="36" t="s">
        <v>845</v>
      </c>
    </row>
    <row r="24" spans="1:15" x14ac:dyDescent="0.25">
      <c r="A24" t="s">
        <v>547</v>
      </c>
      <c r="B24" s="36" t="s">
        <v>1073</v>
      </c>
      <c r="C24" s="36" t="s">
        <v>846</v>
      </c>
      <c r="D24" s="36" t="s">
        <v>1434</v>
      </c>
      <c r="E24" s="36" t="s">
        <v>847</v>
      </c>
      <c r="F24" s="36" t="s">
        <v>1435</v>
      </c>
      <c r="G24" s="36" t="s">
        <v>847</v>
      </c>
      <c r="H24" s="36" t="s">
        <v>1436</v>
      </c>
      <c r="I24" s="36" t="s">
        <v>837</v>
      </c>
      <c r="J24" s="36" t="s">
        <v>1437</v>
      </c>
      <c r="K24" s="36" t="s">
        <v>729</v>
      </c>
      <c r="L24" s="36" t="s">
        <v>1438</v>
      </c>
      <c r="M24" s="36" t="s">
        <v>848</v>
      </c>
      <c r="N24" s="36" t="s">
        <v>1439</v>
      </c>
      <c r="O24" s="36" t="s">
        <v>849</v>
      </c>
    </row>
    <row r="25" spans="1:15" x14ac:dyDescent="0.25">
      <c r="A25" t="s">
        <v>554</v>
      </c>
      <c r="B25" s="36" t="s">
        <v>929</v>
      </c>
      <c r="C25" s="36" t="s">
        <v>850</v>
      </c>
      <c r="D25" s="36" t="s">
        <v>770</v>
      </c>
      <c r="E25" s="36" t="s">
        <v>851</v>
      </c>
      <c r="F25" s="36" t="s">
        <v>770</v>
      </c>
      <c r="G25" s="36" t="s">
        <v>852</v>
      </c>
      <c r="H25" s="36" t="s">
        <v>1440</v>
      </c>
      <c r="I25" s="36" t="s">
        <v>853</v>
      </c>
      <c r="J25" s="36" t="s">
        <v>1441</v>
      </c>
      <c r="K25" s="36" t="s">
        <v>854</v>
      </c>
      <c r="L25" s="36" t="s">
        <v>1442</v>
      </c>
      <c r="M25" s="36" t="s">
        <v>855</v>
      </c>
      <c r="N25" s="36" t="s">
        <v>1443</v>
      </c>
      <c r="O25" s="36" t="s">
        <v>856</v>
      </c>
    </row>
    <row r="26" spans="1:15" x14ac:dyDescent="0.25">
      <c r="A26" t="s">
        <v>561</v>
      </c>
      <c r="B26" s="36" t="s">
        <v>1444</v>
      </c>
      <c r="C26" s="36" t="s">
        <v>857</v>
      </c>
      <c r="D26" s="36" t="s">
        <v>1445</v>
      </c>
      <c r="E26" s="36" t="s">
        <v>858</v>
      </c>
      <c r="F26" s="36" t="s">
        <v>1445</v>
      </c>
      <c r="G26" s="36" t="s">
        <v>859</v>
      </c>
      <c r="H26" s="36" t="s">
        <v>1446</v>
      </c>
      <c r="I26" s="36" t="s">
        <v>860</v>
      </c>
      <c r="J26" s="36" t="s">
        <v>1447</v>
      </c>
      <c r="K26" s="36" t="s">
        <v>861</v>
      </c>
      <c r="L26" s="36" t="s">
        <v>1448</v>
      </c>
      <c r="M26" s="36" t="s">
        <v>579</v>
      </c>
      <c r="N26" s="36" t="s">
        <v>1449</v>
      </c>
      <c r="O26" s="36" t="s">
        <v>862</v>
      </c>
    </row>
    <row r="27" spans="1:15" x14ac:dyDescent="0.25">
      <c r="A27" t="s">
        <v>568</v>
      </c>
      <c r="B27" s="36" t="s">
        <v>748</v>
      </c>
      <c r="C27" s="36" t="s">
        <v>863</v>
      </c>
      <c r="D27" s="36" t="s">
        <v>1450</v>
      </c>
      <c r="E27" s="36" t="s">
        <v>864</v>
      </c>
      <c r="F27" s="36" t="s">
        <v>1451</v>
      </c>
      <c r="G27" s="36" t="s">
        <v>865</v>
      </c>
      <c r="H27" s="36" t="s">
        <v>1452</v>
      </c>
      <c r="I27" s="36" t="s">
        <v>866</v>
      </c>
      <c r="J27" s="36" t="s">
        <v>1453</v>
      </c>
      <c r="K27" s="36" t="s">
        <v>867</v>
      </c>
      <c r="L27" s="36" t="s">
        <v>1454</v>
      </c>
      <c r="M27" s="36" t="s">
        <v>868</v>
      </c>
      <c r="N27" s="36" t="s">
        <v>1455</v>
      </c>
      <c r="O27" s="36" t="s">
        <v>869</v>
      </c>
    </row>
    <row r="28" spans="1:15" x14ac:dyDescent="0.25">
      <c r="A28" t="s">
        <v>575</v>
      </c>
      <c r="B28" s="36" t="s">
        <v>1456</v>
      </c>
      <c r="C28" s="36" t="s">
        <v>870</v>
      </c>
      <c r="D28" s="36" t="s">
        <v>1457</v>
      </c>
      <c r="E28" s="36" t="s">
        <v>871</v>
      </c>
      <c r="F28" s="36" t="s">
        <v>1458</v>
      </c>
      <c r="G28" s="36" t="s">
        <v>872</v>
      </c>
      <c r="H28" s="36" t="s">
        <v>1459</v>
      </c>
      <c r="I28" s="36" t="s">
        <v>873</v>
      </c>
      <c r="J28" s="36" t="s">
        <v>1460</v>
      </c>
      <c r="K28" s="36" t="s">
        <v>874</v>
      </c>
      <c r="L28" s="36" t="s">
        <v>1461</v>
      </c>
      <c r="M28" s="36" t="s">
        <v>875</v>
      </c>
      <c r="N28" s="36" t="s">
        <v>1462</v>
      </c>
      <c r="O28" s="36" t="s">
        <v>876</v>
      </c>
    </row>
    <row r="29" spans="1:15" x14ac:dyDescent="0.25">
      <c r="A29" t="s">
        <v>583</v>
      </c>
      <c r="B29" s="36" t="s">
        <v>1463</v>
      </c>
      <c r="C29" s="36" t="s">
        <v>877</v>
      </c>
      <c r="D29" s="36" t="s">
        <v>1464</v>
      </c>
      <c r="E29" s="36" t="s">
        <v>878</v>
      </c>
      <c r="F29" s="36" t="s">
        <v>1465</v>
      </c>
      <c r="G29" s="36" t="s">
        <v>879</v>
      </c>
      <c r="H29" s="36" t="s">
        <v>1466</v>
      </c>
      <c r="I29" s="36" t="s">
        <v>880</v>
      </c>
      <c r="J29" s="36" t="s">
        <v>1467</v>
      </c>
      <c r="K29" s="36" t="s">
        <v>881</v>
      </c>
      <c r="L29" s="36" t="s">
        <v>1468</v>
      </c>
      <c r="M29" s="36" t="s">
        <v>882</v>
      </c>
      <c r="N29" s="36" t="s">
        <v>1469</v>
      </c>
      <c r="O29" s="36" t="s">
        <v>883</v>
      </c>
    </row>
    <row r="30" spans="1:15" x14ac:dyDescent="0.25">
      <c r="A30" t="s">
        <v>591</v>
      </c>
      <c r="B30" s="36" t="s">
        <v>1470</v>
      </c>
      <c r="C30" s="36" t="s">
        <v>884</v>
      </c>
      <c r="D30" s="36" t="s">
        <v>1471</v>
      </c>
      <c r="E30" s="36" t="s">
        <v>885</v>
      </c>
      <c r="F30" s="36" t="s">
        <v>1471</v>
      </c>
      <c r="G30" s="36" t="s">
        <v>885</v>
      </c>
      <c r="H30" s="36" t="s">
        <v>1134</v>
      </c>
      <c r="I30" s="36" t="s">
        <v>886</v>
      </c>
      <c r="J30" s="36" t="s">
        <v>1472</v>
      </c>
      <c r="K30" s="36" t="s">
        <v>887</v>
      </c>
      <c r="L30" s="36" t="s">
        <v>1473</v>
      </c>
      <c r="M30" s="36" t="s">
        <v>888</v>
      </c>
      <c r="N30" s="36" t="s">
        <v>1474</v>
      </c>
      <c r="O30" s="36" t="s">
        <v>889</v>
      </c>
    </row>
    <row r="31" spans="1:15" x14ac:dyDescent="0.25">
      <c r="A31" t="s">
        <v>599</v>
      </c>
      <c r="B31" s="36" t="s">
        <v>1475</v>
      </c>
      <c r="C31" s="36" t="s">
        <v>890</v>
      </c>
      <c r="D31" s="36" t="s">
        <v>1476</v>
      </c>
      <c r="E31" s="36" t="s">
        <v>891</v>
      </c>
      <c r="F31" s="36" t="s">
        <v>1477</v>
      </c>
      <c r="G31" s="36" t="s">
        <v>892</v>
      </c>
      <c r="H31" s="36" t="s">
        <v>1478</v>
      </c>
      <c r="I31" s="36" t="s">
        <v>446</v>
      </c>
      <c r="J31" s="36" t="s">
        <v>1479</v>
      </c>
      <c r="K31" s="36" t="s">
        <v>893</v>
      </c>
      <c r="L31" s="36" t="s">
        <v>1480</v>
      </c>
      <c r="M31" s="36" t="s">
        <v>894</v>
      </c>
      <c r="N31" s="36" t="s">
        <v>1481</v>
      </c>
      <c r="O31" s="36" t="s">
        <v>895</v>
      </c>
    </row>
    <row r="32" spans="1:15" x14ac:dyDescent="0.25">
      <c r="A32" t="s">
        <v>607</v>
      </c>
      <c r="B32" s="36" t="s">
        <v>1190</v>
      </c>
      <c r="C32" s="36" t="s">
        <v>896</v>
      </c>
      <c r="D32" s="36" t="s">
        <v>1482</v>
      </c>
      <c r="E32" s="36" t="s">
        <v>897</v>
      </c>
      <c r="F32" s="36" t="s">
        <v>1483</v>
      </c>
      <c r="G32" s="36" t="s">
        <v>898</v>
      </c>
      <c r="H32" s="36" t="s">
        <v>1484</v>
      </c>
      <c r="I32" s="36" t="s">
        <v>899</v>
      </c>
      <c r="J32" s="36" t="s">
        <v>1485</v>
      </c>
      <c r="K32" s="36" t="s">
        <v>900</v>
      </c>
      <c r="L32" s="36" t="s">
        <v>1486</v>
      </c>
      <c r="M32" s="36" t="s">
        <v>901</v>
      </c>
      <c r="N32" s="36" t="s">
        <v>1487</v>
      </c>
      <c r="O32" s="36" t="s">
        <v>902</v>
      </c>
    </row>
    <row r="33" spans="1:15" x14ac:dyDescent="0.25">
      <c r="A33" t="s">
        <v>615</v>
      </c>
      <c r="B33" s="36" t="s">
        <v>1488</v>
      </c>
      <c r="C33" s="36" t="s">
        <v>903</v>
      </c>
      <c r="D33" s="36" t="s">
        <v>1489</v>
      </c>
      <c r="E33" s="36" t="s">
        <v>904</v>
      </c>
      <c r="F33" s="36" t="s">
        <v>1490</v>
      </c>
      <c r="G33" s="36" t="s">
        <v>905</v>
      </c>
      <c r="H33" s="36" t="s">
        <v>1491</v>
      </c>
      <c r="I33" s="36" t="s">
        <v>906</v>
      </c>
      <c r="J33" s="36" t="s">
        <v>1492</v>
      </c>
      <c r="K33" s="36" t="s">
        <v>907</v>
      </c>
      <c r="L33" s="36" t="s">
        <v>1493</v>
      </c>
      <c r="M33" s="36" t="s">
        <v>908</v>
      </c>
      <c r="N33" s="36" t="s">
        <v>1494</v>
      </c>
      <c r="O33" s="36" t="s">
        <v>909</v>
      </c>
    </row>
    <row r="34" spans="1:15" x14ac:dyDescent="0.25">
      <c r="A34" t="s">
        <v>623</v>
      </c>
      <c r="B34" s="36" t="s">
        <v>1495</v>
      </c>
      <c r="C34" s="36" t="s">
        <v>910</v>
      </c>
      <c r="D34" s="36" t="s">
        <v>1496</v>
      </c>
      <c r="E34" s="36" t="s">
        <v>911</v>
      </c>
      <c r="F34" s="36" t="s">
        <v>1497</v>
      </c>
      <c r="G34" s="36" t="s">
        <v>912</v>
      </c>
      <c r="H34" s="36" t="s">
        <v>1498</v>
      </c>
      <c r="I34" s="36" t="s">
        <v>913</v>
      </c>
      <c r="J34" s="36" t="s">
        <v>1499</v>
      </c>
      <c r="K34" s="36" t="s">
        <v>914</v>
      </c>
      <c r="L34" s="36" t="s">
        <v>1500</v>
      </c>
      <c r="M34" s="36" t="s">
        <v>915</v>
      </c>
      <c r="N34" s="36" t="s">
        <v>1501</v>
      </c>
      <c r="O34" s="36" t="s">
        <v>430</v>
      </c>
    </row>
    <row r="35" spans="1:15" x14ac:dyDescent="0.25">
      <c r="A35" t="s">
        <v>631</v>
      </c>
      <c r="B35" s="36" t="s">
        <v>1502</v>
      </c>
      <c r="C35" s="36" t="s">
        <v>916</v>
      </c>
      <c r="D35" s="36" t="s">
        <v>1503</v>
      </c>
      <c r="E35" s="36" t="s">
        <v>917</v>
      </c>
      <c r="F35" s="36" t="s">
        <v>1503</v>
      </c>
      <c r="G35" s="36" t="s">
        <v>917</v>
      </c>
      <c r="H35" s="36" t="s">
        <v>1504</v>
      </c>
      <c r="I35" s="36" t="s">
        <v>918</v>
      </c>
      <c r="J35" s="36" t="s">
        <v>1404</v>
      </c>
      <c r="K35" s="36" t="s">
        <v>919</v>
      </c>
      <c r="L35" s="36" t="s">
        <v>1409</v>
      </c>
      <c r="M35" s="36" t="s">
        <v>920</v>
      </c>
      <c r="N35" s="36" t="s">
        <v>1505</v>
      </c>
      <c r="O35" s="36" t="s">
        <v>921</v>
      </c>
    </row>
    <row r="36" spans="1:15" x14ac:dyDescent="0.25">
      <c r="A36" t="s">
        <v>638</v>
      </c>
      <c r="B36" s="36" t="s">
        <v>1080</v>
      </c>
      <c r="C36" s="36" t="s">
        <v>922</v>
      </c>
      <c r="D36" s="36" t="s">
        <v>1506</v>
      </c>
      <c r="E36" s="36" t="s">
        <v>923</v>
      </c>
      <c r="F36" s="36" t="s">
        <v>1507</v>
      </c>
      <c r="G36" s="36" t="s">
        <v>924</v>
      </c>
      <c r="H36" s="36" t="s">
        <v>1080</v>
      </c>
      <c r="I36" s="36" t="s">
        <v>925</v>
      </c>
      <c r="J36" s="36" t="s">
        <v>1508</v>
      </c>
      <c r="K36" s="36" t="s">
        <v>926</v>
      </c>
      <c r="L36" s="36" t="s">
        <v>1509</v>
      </c>
      <c r="M36" s="36" t="s">
        <v>927</v>
      </c>
      <c r="N36" s="36" t="s">
        <v>1510</v>
      </c>
      <c r="O36" s="36" t="s">
        <v>928</v>
      </c>
    </row>
    <row r="37" spans="1:15" x14ac:dyDescent="0.25">
      <c r="A37" t="s">
        <v>646</v>
      </c>
      <c r="B37" s="36" t="s">
        <v>1511</v>
      </c>
      <c r="C37" s="36" t="s">
        <v>929</v>
      </c>
      <c r="D37" s="36" t="s">
        <v>1512</v>
      </c>
      <c r="E37" s="36" t="s">
        <v>930</v>
      </c>
      <c r="F37" s="36" t="s">
        <v>1513</v>
      </c>
      <c r="G37" s="36" t="s">
        <v>931</v>
      </c>
      <c r="H37" s="36" t="s">
        <v>1514</v>
      </c>
      <c r="I37" s="36" t="s">
        <v>929</v>
      </c>
      <c r="J37" s="36" t="s">
        <v>584</v>
      </c>
      <c r="K37" s="36" t="s">
        <v>932</v>
      </c>
      <c r="L37" s="36" t="s">
        <v>1515</v>
      </c>
      <c r="M37" s="36" t="s">
        <v>933</v>
      </c>
      <c r="N37" s="36" t="s">
        <v>1516</v>
      </c>
      <c r="O37" s="36" t="s">
        <v>934</v>
      </c>
    </row>
    <row r="38" spans="1:15" x14ac:dyDescent="0.25">
      <c r="A38" t="s">
        <v>654</v>
      </c>
      <c r="B38" s="36" t="s">
        <v>1082</v>
      </c>
      <c r="C38" s="36" t="s">
        <v>935</v>
      </c>
      <c r="D38" s="36" t="s">
        <v>1517</v>
      </c>
      <c r="E38" s="36" t="s">
        <v>936</v>
      </c>
      <c r="F38" s="36" t="s">
        <v>1518</v>
      </c>
      <c r="G38" s="36" t="s">
        <v>937</v>
      </c>
      <c r="H38" s="36" t="s">
        <v>1519</v>
      </c>
      <c r="I38" s="36" t="s">
        <v>938</v>
      </c>
      <c r="J38" s="36" t="s">
        <v>1520</v>
      </c>
      <c r="K38" s="36" t="s">
        <v>939</v>
      </c>
      <c r="L38" s="36" t="s">
        <v>1521</v>
      </c>
      <c r="M38" s="36" t="s">
        <v>739</v>
      </c>
      <c r="N38" s="36" t="s">
        <v>1522</v>
      </c>
      <c r="O38" s="36" t="s">
        <v>940</v>
      </c>
    </row>
    <row r="39" spans="1:15" x14ac:dyDescent="0.25">
      <c r="A39" t="s">
        <v>662</v>
      </c>
      <c r="B39" s="36" t="s">
        <v>741</v>
      </c>
      <c r="C39" s="36" t="s">
        <v>941</v>
      </c>
      <c r="D39" s="36" t="s">
        <v>1523</v>
      </c>
      <c r="E39" s="36" t="s">
        <v>942</v>
      </c>
      <c r="F39" s="36" t="s">
        <v>1523</v>
      </c>
      <c r="G39" s="36" t="s">
        <v>943</v>
      </c>
      <c r="H39" s="36" t="s">
        <v>1524</v>
      </c>
      <c r="I39" s="36" t="s">
        <v>944</v>
      </c>
      <c r="J39" s="36" t="s">
        <v>1525</v>
      </c>
      <c r="K39" s="36" t="s">
        <v>945</v>
      </c>
      <c r="L39" s="36" t="s">
        <v>1526</v>
      </c>
      <c r="M39" s="36" t="s">
        <v>946</v>
      </c>
      <c r="N39" s="36" t="s">
        <v>1527</v>
      </c>
      <c r="O39" s="36" t="s">
        <v>947</v>
      </c>
    </row>
    <row r="40" spans="1:15" x14ac:dyDescent="0.25">
      <c r="A40" t="s">
        <v>670</v>
      </c>
      <c r="B40" s="36" t="s">
        <v>1025</v>
      </c>
      <c r="C40" s="36" t="s">
        <v>948</v>
      </c>
      <c r="D40" s="36" t="s">
        <v>1528</v>
      </c>
      <c r="E40" s="36" t="s">
        <v>949</v>
      </c>
      <c r="F40" s="36" t="s">
        <v>1529</v>
      </c>
      <c r="G40" s="36" t="s">
        <v>949</v>
      </c>
      <c r="H40" s="36" t="s">
        <v>1530</v>
      </c>
      <c r="I40" s="36" t="s">
        <v>950</v>
      </c>
      <c r="J40" s="36" t="s">
        <v>1531</v>
      </c>
      <c r="K40" s="36" t="s">
        <v>951</v>
      </c>
      <c r="L40" s="36" t="s">
        <v>1532</v>
      </c>
      <c r="M40" s="36" t="s">
        <v>952</v>
      </c>
      <c r="N40" s="36" t="s">
        <v>1533</v>
      </c>
      <c r="O40" s="36" t="s">
        <v>953</v>
      </c>
    </row>
    <row r="41" spans="1:15" x14ac:dyDescent="0.25">
      <c r="A41" t="s">
        <v>676</v>
      </c>
      <c r="B41" s="36" t="s">
        <v>1534</v>
      </c>
      <c r="C41" s="36" t="s">
        <v>954</v>
      </c>
      <c r="D41" s="36" t="s">
        <v>1535</v>
      </c>
      <c r="E41" s="36" t="s">
        <v>955</v>
      </c>
      <c r="F41" s="36" t="s">
        <v>1536</v>
      </c>
      <c r="G41" s="36" t="s">
        <v>956</v>
      </c>
      <c r="H41" s="36" t="s">
        <v>1537</v>
      </c>
      <c r="I41" s="36" t="s">
        <v>957</v>
      </c>
      <c r="J41" s="36" t="s">
        <v>1538</v>
      </c>
      <c r="K41" s="36" t="s">
        <v>839</v>
      </c>
      <c r="L41" s="36" t="s">
        <v>1539</v>
      </c>
      <c r="M41" s="36" t="s">
        <v>958</v>
      </c>
      <c r="N41" s="36" t="s">
        <v>1540</v>
      </c>
      <c r="O41" s="36" t="s">
        <v>959</v>
      </c>
    </row>
    <row r="42" spans="1:15" x14ac:dyDescent="0.25">
      <c r="A42" t="s">
        <v>683</v>
      </c>
      <c r="B42" s="36" t="s">
        <v>1541</v>
      </c>
      <c r="C42" s="36" t="s">
        <v>960</v>
      </c>
      <c r="D42" s="36" t="s">
        <v>1542</v>
      </c>
      <c r="E42" s="36" t="s">
        <v>961</v>
      </c>
      <c r="F42" s="36" t="s">
        <v>1543</v>
      </c>
      <c r="G42" s="36" t="s">
        <v>962</v>
      </c>
      <c r="H42" s="36" t="s">
        <v>729</v>
      </c>
      <c r="I42" s="36" t="s">
        <v>963</v>
      </c>
      <c r="J42" s="36" t="s">
        <v>1544</v>
      </c>
      <c r="K42" s="36" t="s">
        <v>964</v>
      </c>
      <c r="L42" s="36" t="s">
        <v>1545</v>
      </c>
      <c r="M42" s="36" t="s">
        <v>965</v>
      </c>
      <c r="N42" s="36" t="s">
        <v>845</v>
      </c>
      <c r="O42" s="36" t="s">
        <v>966</v>
      </c>
    </row>
    <row r="43" spans="1:15" x14ac:dyDescent="0.25">
      <c r="A43" t="s">
        <v>691</v>
      </c>
      <c r="B43" s="36" t="s">
        <v>1546</v>
      </c>
      <c r="C43" s="36" t="s">
        <v>866</v>
      </c>
      <c r="D43" s="36" t="s">
        <v>1547</v>
      </c>
      <c r="E43" s="36" t="s">
        <v>967</v>
      </c>
      <c r="F43" s="36" t="s">
        <v>1548</v>
      </c>
      <c r="G43" s="36" t="s">
        <v>968</v>
      </c>
      <c r="H43" s="36" t="s">
        <v>1549</v>
      </c>
      <c r="I43" s="36" t="s">
        <v>969</v>
      </c>
      <c r="J43" s="36" t="s">
        <v>1550</v>
      </c>
      <c r="K43" s="36" t="s">
        <v>970</v>
      </c>
      <c r="L43" s="36" t="s">
        <v>753</v>
      </c>
      <c r="M43" s="36" t="s">
        <v>971</v>
      </c>
      <c r="N43" s="36" t="s">
        <v>824</v>
      </c>
      <c r="O43" s="36" t="s">
        <v>972</v>
      </c>
    </row>
    <row r="44" spans="1:15" x14ac:dyDescent="0.25">
      <c r="A44" t="s">
        <v>699</v>
      </c>
      <c r="B44" s="36" t="s">
        <v>1551</v>
      </c>
      <c r="C44" s="36" t="s">
        <v>973</v>
      </c>
      <c r="D44" s="36" t="s">
        <v>1552</v>
      </c>
      <c r="E44" s="36" t="s">
        <v>974</v>
      </c>
      <c r="F44" s="36" t="s">
        <v>1553</v>
      </c>
      <c r="G44" s="36" t="s">
        <v>975</v>
      </c>
      <c r="H44" s="36" t="s">
        <v>1554</v>
      </c>
      <c r="I44" s="36" t="s">
        <v>976</v>
      </c>
      <c r="J44" s="36" t="s">
        <v>1555</v>
      </c>
      <c r="K44" s="36" t="s">
        <v>977</v>
      </c>
      <c r="L44" s="36" t="s">
        <v>1556</v>
      </c>
      <c r="M44" s="36" t="s">
        <v>978</v>
      </c>
      <c r="N44" s="36" t="s">
        <v>1557</v>
      </c>
      <c r="O44" s="36" t="s">
        <v>977</v>
      </c>
    </row>
    <row r="45" spans="1:15" x14ac:dyDescent="0.25">
      <c r="B45" s="36"/>
      <c r="C45" s="36"/>
      <c r="D45" s="36"/>
      <c r="E45" s="36"/>
      <c r="F45" s="36"/>
      <c r="G45" s="36"/>
      <c r="H45" s="36"/>
      <c r="I45" s="36"/>
      <c r="J45" s="36"/>
      <c r="K45" s="36"/>
      <c r="L45" s="36"/>
      <c r="M45" s="36"/>
      <c r="N45" s="36"/>
      <c r="O45" s="36"/>
    </row>
    <row r="46" spans="1:15" x14ac:dyDescent="0.25">
      <c r="A46" t="s">
        <v>224</v>
      </c>
    </row>
    <row r="47" spans="1:15" x14ac:dyDescent="0.25">
      <c r="A47" t="s">
        <v>707</v>
      </c>
    </row>
    <row r="49" spans="1:1" x14ac:dyDescent="0.25">
      <c r="A49" t="s">
        <v>189</v>
      </c>
    </row>
    <row r="50" spans="1:1" x14ac:dyDescent="0.25">
      <c r="A50" t="s">
        <v>279</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row r="61" spans="1:1" x14ac:dyDescent="0.25">
      <c r="A61" t="s">
        <v>319</v>
      </c>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C44"/>
  <sheetViews>
    <sheetView workbookViewId="0"/>
  </sheetViews>
  <sheetFormatPr defaultRowHeight="15" x14ac:dyDescent="0.25"/>
  <cols>
    <col min="1" max="1" width="54.7109375" customWidth="1"/>
    <col min="2" max="2" width="90.7109375" customWidth="1"/>
  </cols>
  <sheetData>
    <row r="1" spans="1:3" x14ac:dyDescent="0.25">
      <c r="A1" s="4" t="s">
        <v>44</v>
      </c>
      <c r="C1" s="1" t="str">
        <f>HYPERLINK("#'INDEX'!A1", "Back to INDEX")</f>
        <v>Back to INDEX</v>
      </c>
    </row>
    <row r="2" spans="1:3" x14ac:dyDescent="0.25">
      <c r="A2" s="3" t="s">
        <v>1247</v>
      </c>
      <c r="B2" s="3" t="s">
        <v>1248</v>
      </c>
    </row>
    <row r="3" spans="1:3" x14ac:dyDescent="0.25">
      <c r="A3" t="s">
        <v>554</v>
      </c>
      <c r="B3" s="37" t="s">
        <v>1558</v>
      </c>
    </row>
    <row r="4" spans="1:3" x14ac:dyDescent="0.25">
      <c r="A4" t="s">
        <v>509</v>
      </c>
      <c r="B4" s="37" t="s">
        <v>1559</v>
      </c>
    </row>
    <row r="5" spans="1:3" x14ac:dyDescent="0.25">
      <c r="A5" t="s">
        <v>494</v>
      </c>
      <c r="B5" s="37" t="s">
        <v>1560</v>
      </c>
    </row>
    <row r="6" spans="1:3" x14ac:dyDescent="0.25">
      <c r="A6" t="s">
        <v>517</v>
      </c>
      <c r="B6" s="37" t="s">
        <v>1561</v>
      </c>
    </row>
    <row r="7" spans="1:3" x14ac:dyDescent="0.25">
      <c r="A7" t="s">
        <v>631</v>
      </c>
      <c r="B7" s="37" t="s">
        <v>1562</v>
      </c>
    </row>
    <row r="8" spans="1:3" x14ac:dyDescent="0.25">
      <c r="A8" t="s">
        <v>447</v>
      </c>
      <c r="B8" s="37" t="s">
        <v>1563</v>
      </c>
    </row>
    <row r="9" spans="1:3" x14ac:dyDescent="0.25">
      <c r="A9" t="s">
        <v>676</v>
      </c>
      <c r="B9" s="37" t="s">
        <v>1564</v>
      </c>
    </row>
    <row r="10" spans="1:3" x14ac:dyDescent="0.25">
      <c r="A10" t="s">
        <v>568</v>
      </c>
      <c r="B10" s="37" t="s">
        <v>1565</v>
      </c>
    </row>
    <row r="11" spans="1:3" x14ac:dyDescent="0.25">
      <c r="A11" t="s">
        <v>501</v>
      </c>
      <c r="B11" s="37" t="s">
        <v>1566</v>
      </c>
    </row>
    <row r="12" spans="1:3" x14ac:dyDescent="0.25">
      <c r="A12" t="s">
        <v>561</v>
      </c>
      <c r="B12" s="37" t="s">
        <v>1567</v>
      </c>
    </row>
    <row r="13" spans="1:3" x14ac:dyDescent="0.25">
      <c r="A13" t="s">
        <v>432</v>
      </c>
      <c r="B13" s="37" t="s">
        <v>1568</v>
      </c>
    </row>
    <row r="14" spans="1:3" x14ac:dyDescent="0.25">
      <c r="A14" t="s">
        <v>471</v>
      </c>
      <c r="B14" s="37" t="s">
        <v>1569</v>
      </c>
    </row>
    <row r="15" spans="1:3" x14ac:dyDescent="0.25">
      <c r="A15" t="s">
        <v>540</v>
      </c>
      <c r="B15" s="37" t="s">
        <v>1570</v>
      </c>
    </row>
    <row r="16" spans="1:3" x14ac:dyDescent="0.25">
      <c r="A16" t="s">
        <v>591</v>
      </c>
      <c r="B16" s="37" t="s">
        <v>1571</v>
      </c>
    </row>
    <row r="17" spans="1:2" x14ac:dyDescent="0.25">
      <c r="A17" t="s">
        <v>615</v>
      </c>
      <c r="B17" s="37" t="s">
        <v>1572</v>
      </c>
    </row>
    <row r="18" spans="1:2" x14ac:dyDescent="0.25">
      <c r="A18" t="s">
        <v>424</v>
      </c>
      <c r="B18" s="37" t="s">
        <v>1573</v>
      </c>
    </row>
    <row r="19" spans="1:2" x14ac:dyDescent="0.25">
      <c r="A19" t="s">
        <v>478</v>
      </c>
      <c r="B19" s="37" t="s">
        <v>1574</v>
      </c>
    </row>
    <row r="20" spans="1:2" x14ac:dyDescent="0.25">
      <c r="A20" t="s">
        <v>583</v>
      </c>
      <c r="B20" s="37" t="s">
        <v>1575</v>
      </c>
    </row>
    <row r="21" spans="1:2" x14ac:dyDescent="0.25">
      <c r="A21" t="s">
        <v>463</v>
      </c>
      <c r="B21" s="37" t="s">
        <v>1576</v>
      </c>
    </row>
    <row r="22" spans="1:2" x14ac:dyDescent="0.25">
      <c r="A22" t="s">
        <v>662</v>
      </c>
      <c r="B22" s="37" t="s">
        <v>1577</v>
      </c>
    </row>
    <row r="23" spans="1:2" x14ac:dyDescent="0.25">
      <c r="A23" t="s">
        <v>691</v>
      </c>
      <c r="B23" s="37" t="s">
        <v>1578</v>
      </c>
    </row>
    <row r="24" spans="1:2" x14ac:dyDescent="0.25">
      <c r="A24" t="s">
        <v>547</v>
      </c>
      <c r="B24" s="37" t="s">
        <v>1579</v>
      </c>
    </row>
    <row r="25" spans="1:2" x14ac:dyDescent="0.25">
      <c r="A25" t="s">
        <v>455</v>
      </c>
      <c r="B25" s="37" t="s">
        <v>1580</v>
      </c>
    </row>
    <row r="26" spans="1:2" x14ac:dyDescent="0.25">
      <c r="A26" t="s">
        <v>385</v>
      </c>
      <c r="B26" s="37" t="s">
        <v>1581</v>
      </c>
    </row>
    <row r="27" spans="1:2" x14ac:dyDescent="0.25">
      <c r="A27" t="s">
        <v>416</v>
      </c>
      <c r="B27" s="37" t="s">
        <v>1582</v>
      </c>
    </row>
    <row r="28" spans="1:2" x14ac:dyDescent="0.25">
      <c r="A28" t="s">
        <v>607</v>
      </c>
      <c r="B28" s="37" t="s">
        <v>1583</v>
      </c>
    </row>
    <row r="29" spans="1:2" x14ac:dyDescent="0.25">
      <c r="A29" t="s">
        <v>575</v>
      </c>
      <c r="B29" s="37" t="s">
        <v>1584</v>
      </c>
    </row>
    <row r="30" spans="1:2" x14ac:dyDescent="0.25">
      <c r="A30" t="s">
        <v>670</v>
      </c>
      <c r="B30" s="37" t="s">
        <v>1585</v>
      </c>
    </row>
    <row r="31" spans="1:2" x14ac:dyDescent="0.25">
      <c r="A31" t="s">
        <v>533</v>
      </c>
      <c r="B31" s="37" t="s">
        <v>1586</v>
      </c>
    </row>
    <row r="32" spans="1:2" x14ac:dyDescent="0.25">
      <c r="A32" t="s">
        <v>654</v>
      </c>
      <c r="B32" s="37" t="s">
        <v>1587</v>
      </c>
    </row>
    <row r="33" spans="1:2" x14ac:dyDescent="0.25">
      <c r="A33" t="s">
        <v>525</v>
      </c>
      <c r="B33" s="37" t="s">
        <v>1588</v>
      </c>
    </row>
    <row r="34" spans="1:2" x14ac:dyDescent="0.25">
      <c r="A34" t="s">
        <v>638</v>
      </c>
      <c r="B34" s="37" t="s">
        <v>1589</v>
      </c>
    </row>
    <row r="35" spans="1:2" x14ac:dyDescent="0.25">
      <c r="A35" t="s">
        <v>486</v>
      </c>
      <c r="B35" s="37" t="s">
        <v>1590</v>
      </c>
    </row>
    <row r="36" spans="1:2" x14ac:dyDescent="0.25">
      <c r="A36" t="s">
        <v>599</v>
      </c>
      <c r="B36" s="37" t="s">
        <v>1591</v>
      </c>
    </row>
    <row r="37" spans="1:2" x14ac:dyDescent="0.25">
      <c r="A37" t="s">
        <v>408</v>
      </c>
      <c r="B37" s="37" t="s">
        <v>1592</v>
      </c>
    </row>
    <row r="38" spans="1:2" x14ac:dyDescent="0.25">
      <c r="A38" t="s">
        <v>393</v>
      </c>
      <c r="B38" s="37" t="s">
        <v>1593</v>
      </c>
    </row>
    <row r="39" spans="1:2" x14ac:dyDescent="0.25">
      <c r="A39" t="s">
        <v>400</v>
      </c>
      <c r="B39" s="37" t="s">
        <v>1594</v>
      </c>
    </row>
    <row r="40" spans="1:2" x14ac:dyDescent="0.25">
      <c r="A40" t="s">
        <v>623</v>
      </c>
      <c r="B40" s="37" t="s">
        <v>1595</v>
      </c>
    </row>
    <row r="41" spans="1:2" x14ac:dyDescent="0.25">
      <c r="A41" t="s">
        <v>683</v>
      </c>
      <c r="B41" s="37" t="s">
        <v>1596</v>
      </c>
    </row>
    <row r="42" spans="1:2" x14ac:dyDescent="0.25">
      <c r="A42" t="s">
        <v>440</v>
      </c>
      <c r="B42" s="37" t="s">
        <v>1597</v>
      </c>
    </row>
    <row r="43" spans="1:2" x14ac:dyDescent="0.25">
      <c r="A43" t="s">
        <v>646</v>
      </c>
      <c r="B43" s="37" t="s">
        <v>1598</v>
      </c>
    </row>
    <row r="44" spans="1:2" x14ac:dyDescent="0.25">
      <c r="B44" s="37"/>
    </row>
  </sheetData>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I60"/>
  <sheetViews>
    <sheetView workbookViewId="0"/>
  </sheetViews>
  <sheetFormatPr defaultRowHeight="15" x14ac:dyDescent="0.25"/>
  <cols>
    <col min="1" max="1" width="38.7109375" customWidth="1"/>
    <col min="2" max="8" width="25.7109375" customWidth="1"/>
  </cols>
  <sheetData>
    <row r="1" spans="1:9" x14ac:dyDescent="0.25">
      <c r="A1" s="4" t="s">
        <v>45</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385</v>
      </c>
      <c r="B3" s="38" t="s">
        <v>1599</v>
      </c>
      <c r="C3" s="38" t="s">
        <v>1600</v>
      </c>
      <c r="D3" s="38" t="s">
        <v>1601</v>
      </c>
      <c r="E3" s="38" t="s">
        <v>1602</v>
      </c>
      <c r="F3" s="38" t="s">
        <v>1603</v>
      </c>
      <c r="G3" s="38" t="s">
        <v>1604</v>
      </c>
      <c r="H3" s="38" t="s">
        <v>1605</v>
      </c>
    </row>
    <row r="4" spans="1:9" x14ac:dyDescent="0.25">
      <c r="A4" t="s">
        <v>393</v>
      </c>
      <c r="B4" s="38" t="s">
        <v>1606</v>
      </c>
      <c r="C4" s="38" t="s">
        <v>1607</v>
      </c>
      <c r="D4" s="38" t="s">
        <v>1608</v>
      </c>
      <c r="E4" s="38" t="s">
        <v>1609</v>
      </c>
      <c r="F4" s="38" t="s">
        <v>1610</v>
      </c>
      <c r="G4" s="38" t="s">
        <v>1611</v>
      </c>
      <c r="H4" s="38" t="s">
        <v>1612</v>
      </c>
    </row>
    <row r="5" spans="1:9" x14ac:dyDescent="0.25">
      <c r="A5" t="s">
        <v>400</v>
      </c>
      <c r="B5" s="38" t="s">
        <v>1613</v>
      </c>
      <c r="C5" s="38" t="s">
        <v>1614</v>
      </c>
      <c r="D5" s="38" t="s">
        <v>1615</v>
      </c>
      <c r="E5" s="38" t="s">
        <v>1616</v>
      </c>
      <c r="F5" s="38" t="s">
        <v>1617</v>
      </c>
      <c r="G5" s="38" t="s">
        <v>1618</v>
      </c>
      <c r="H5" s="38" t="s">
        <v>1619</v>
      </c>
    </row>
    <row r="6" spans="1:9" x14ac:dyDescent="0.25">
      <c r="A6" t="s">
        <v>408</v>
      </c>
      <c r="B6" s="38" t="s">
        <v>1620</v>
      </c>
      <c r="C6" s="38" t="s">
        <v>1621</v>
      </c>
      <c r="D6" s="38" t="s">
        <v>1622</v>
      </c>
      <c r="E6" s="38" t="s">
        <v>1623</v>
      </c>
      <c r="F6" s="38" t="s">
        <v>1624</v>
      </c>
      <c r="G6" s="38" t="s">
        <v>1625</v>
      </c>
      <c r="H6" s="38" t="s">
        <v>1626</v>
      </c>
    </row>
    <row r="7" spans="1:9" x14ac:dyDescent="0.25">
      <c r="A7" t="s">
        <v>416</v>
      </c>
      <c r="B7" s="38" t="s">
        <v>1627</v>
      </c>
      <c r="C7" s="38" t="s">
        <v>1628</v>
      </c>
      <c r="D7" s="38" t="s">
        <v>1629</v>
      </c>
      <c r="E7" s="38" t="s">
        <v>1630</v>
      </c>
      <c r="F7" s="38" t="s">
        <v>1631</v>
      </c>
      <c r="G7" s="38" t="s">
        <v>1632</v>
      </c>
      <c r="H7" s="38" t="s">
        <v>1633</v>
      </c>
    </row>
    <row r="8" spans="1:9" x14ac:dyDescent="0.25">
      <c r="A8" t="s">
        <v>424</v>
      </c>
      <c r="B8" s="38" t="s">
        <v>1634</v>
      </c>
      <c r="C8" s="38" t="s">
        <v>1635</v>
      </c>
      <c r="D8" s="38" t="s">
        <v>1636</v>
      </c>
      <c r="E8" s="38" t="s">
        <v>1637</v>
      </c>
      <c r="F8" s="38" t="s">
        <v>1638</v>
      </c>
      <c r="G8" s="38" t="s">
        <v>1639</v>
      </c>
      <c r="H8" s="38" t="s">
        <v>1640</v>
      </c>
    </row>
    <row r="9" spans="1:9" x14ac:dyDescent="0.25">
      <c r="A9" t="s">
        <v>432</v>
      </c>
      <c r="B9" s="38" t="s">
        <v>1641</v>
      </c>
      <c r="C9" s="38" t="s">
        <v>1642</v>
      </c>
      <c r="D9" s="38" t="s">
        <v>1643</v>
      </c>
      <c r="E9" s="38" t="s">
        <v>1644</v>
      </c>
      <c r="F9" s="38" t="s">
        <v>1645</v>
      </c>
      <c r="G9" s="38" t="s">
        <v>1646</v>
      </c>
      <c r="H9" s="38" t="s">
        <v>1647</v>
      </c>
    </row>
    <row r="10" spans="1:9" x14ac:dyDescent="0.25">
      <c r="A10" t="s">
        <v>440</v>
      </c>
      <c r="B10" s="38" t="s">
        <v>1648</v>
      </c>
      <c r="C10" s="38" t="s">
        <v>1649</v>
      </c>
      <c r="D10" s="38" t="s">
        <v>1650</v>
      </c>
      <c r="E10" s="38" t="s">
        <v>1651</v>
      </c>
      <c r="F10" s="38" t="s">
        <v>1104</v>
      </c>
      <c r="G10" s="38" t="s">
        <v>1652</v>
      </c>
      <c r="H10" s="38" t="s">
        <v>1653</v>
      </c>
    </row>
    <row r="11" spans="1:9" x14ac:dyDescent="0.25">
      <c r="A11" t="s">
        <v>447</v>
      </c>
      <c r="B11" s="38" t="s">
        <v>1654</v>
      </c>
      <c r="C11" s="38" t="s">
        <v>1655</v>
      </c>
      <c r="D11" s="38" t="s">
        <v>1656</v>
      </c>
      <c r="E11" s="38" t="s">
        <v>1657</v>
      </c>
      <c r="F11" s="38" t="s">
        <v>1658</v>
      </c>
      <c r="G11" s="38" t="s">
        <v>1659</v>
      </c>
      <c r="H11" s="38" t="s">
        <v>1660</v>
      </c>
    </row>
    <row r="12" spans="1:9" x14ac:dyDescent="0.25">
      <c r="A12" t="s">
        <v>455</v>
      </c>
      <c r="B12" s="38" t="s">
        <v>452</v>
      </c>
      <c r="C12" s="38" t="s">
        <v>1661</v>
      </c>
      <c r="D12" s="38" t="s">
        <v>1662</v>
      </c>
      <c r="E12" s="38" t="s">
        <v>1663</v>
      </c>
      <c r="F12" s="38" t="s">
        <v>1664</v>
      </c>
      <c r="G12" s="38" t="s">
        <v>1665</v>
      </c>
      <c r="H12" s="38" t="s">
        <v>1619</v>
      </c>
    </row>
    <row r="13" spans="1:9" x14ac:dyDescent="0.25">
      <c r="A13" t="s">
        <v>463</v>
      </c>
      <c r="B13" s="38" t="s">
        <v>1666</v>
      </c>
      <c r="C13" s="38" t="s">
        <v>1667</v>
      </c>
      <c r="D13" s="38" t="s">
        <v>1668</v>
      </c>
      <c r="E13" s="38" t="s">
        <v>1669</v>
      </c>
      <c r="F13" s="38" t="s">
        <v>1670</v>
      </c>
      <c r="G13" s="38" t="s">
        <v>1671</v>
      </c>
      <c r="H13" s="38" t="s">
        <v>1672</v>
      </c>
    </row>
    <row r="14" spans="1:9" x14ac:dyDescent="0.25">
      <c r="A14" t="s">
        <v>471</v>
      </c>
      <c r="B14" s="38" t="s">
        <v>1673</v>
      </c>
      <c r="C14" s="38" t="s">
        <v>1674</v>
      </c>
      <c r="D14" s="38" t="s">
        <v>1675</v>
      </c>
      <c r="E14" s="38" t="s">
        <v>1676</v>
      </c>
      <c r="F14" s="38" t="s">
        <v>1677</v>
      </c>
      <c r="G14" s="38" t="s">
        <v>1678</v>
      </c>
      <c r="H14" s="38" t="s">
        <v>1679</v>
      </c>
    </row>
    <row r="15" spans="1:9" x14ac:dyDescent="0.25">
      <c r="A15" t="s">
        <v>478</v>
      </c>
      <c r="B15" s="38" t="s">
        <v>1680</v>
      </c>
      <c r="C15" s="38" t="s">
        <v>1681</v>
      </c>
      <c r="D15" s="38" t="s">
        <v>1682</v>
      </c>
      <c r="E15" s="38" t="s">
        <v>1683</v>
      </c>
      <c r="F15" s="38" t="s">
        <v>1684</v>
      </c>
      <c r="G15" s="38" t="s">
        <v>1685</v>
      </c>
      <c r="H15" s="38" t="s">
        <v>1686</v>
      </c>
    </row>
    <row r="16" spans="1:9" x14ac:dyDescent="0.25">
      <c r="A16" t="s">
        <v>486</v>
      </c>
      <c r="B16" s="38" t="s">
        <v>1687</v>
      </c>
      <c r="C16" s="38" t="s">
        <v>1688</v>
      </c>
      <c r="D16" s="38" t="s">
        <v>1689</v>
      </c>
      <c r="E16" s="38" t="s">
        <v>1690</v>
      </c>
      <c r="F16" s="38" t="s">
        <v>1691</v>
      </c>
      <c r="G16" s="38" t="s">
        <v>1692</v>
      </c>
      <c r="H16" s="38" t="s">
        <v>1693</v>
      </c>
    </row>
    <row r="17" spans="1:8" x14ac:dyDescent="0.25">
      <c r="A17" t="s">
        <v>494</v>
      </c>
      <c r="B17" s="38" t="s">
        <v>1520</v>
      </c>
      <c r="C17" s="38" t="s">
        <v>1694</v>
      </c>
      <c r="D17" s="38" t="s">
        <v>1695</v>
      </c>
      <c r="E17" s="38" t="s">
        <v>1696</v>
      </c>
      <c r="F17" s="38" t="s">
        <v>1697</v>
      </c>
      <c r="G17" s="38" t="s">
        <v>1698</v>
      </c>
      <c r="H17" s="38" t="s">
        <v>1699</v>
      </c>
    </row>
    <row r="18" spans="1:8" x14ac:dyDescent="0.25">
      <c r="A18" t="s">
        <v>501</v>
      </c>
      <c r="B18" s="38" t="s">
        <v>1700</v>
      </c>
      <c r="C18" s="38" t="s">
        <v>1701</v>
      </c>
      <c r="D18" s="38" t="s">
        <v>1702</v>
      </c>
      <c r="E18" s="38" t="s">
        <v>1703</v>
      </c>
      <c r="F18" s="38" t="s">
        <v>1704</v>
      </c>
      <c r="G18" s="38" t="s">
        <v>1705</v>
      </c>
      <c r="H18" s="38" t="s">
        <v>1706</v>
      </c>
    </row>
    <row r="19" spans="1:8" x14ac:dyDescent="0.25">
      <c r="A19" t="s">
        <v>509</v>
      </c>
      <c r="B19" s="38" t="s">
        <v>1707</v>
      </c>
      <c r="C19" s="38" t="s">
        <v>1708</v>
      </c>
      <c r="D19" s="38" t="s">
        <v>1709</v>
      </c>
      <c r="E19" s="38" t="s">
        <v>1710</v>
      </c>
      <c r="F19" s="38" t="s">
        <v>1711</v>
      </c>
      <c r="G19" s="38" t="s">
        <v>1712</v>
      </c>
      <c r="H19" s="38" t="s">
        <v>1713</v>
      </c>
    </row>
    <row r="20" spans="1:8" x14ac:dyDescent="0.25">
      <c r="A20" t="s">
        <v>517</v>
      </c>
      <c r="B20" s="38" t="s">
        <v>1714</v>
      </c>
      <c r="C20" s="38" t="s">
        <v>1715</v>
      </c>
      <c r="D20" s="38" t="s">
        <v>1716</v>
      </c>
      <c r="E20" s="38" t="s">
        <v>1717</v>
      </c>
      <c r="F20" s="38" t="s">
        <v>1718</v>
      </c>
      <c r="G20" s="38" t="s">
        <v>1719</v>
      </c>
      <c r="H20" s="38" t="s">
        <v>1720</v>
      </c>
    </row>
    <row r="21" spans="1:8" x14ac:dyDescent="0.25">
      <c r="A21" t="s">
        <v>525</v>
      </c>
      <c r="B21" s="38" t="s">
        <v>1721</v>
      </c>
      <c r="C21" s="38" t="s">
        <v>1722</v>
      </c>
      <c r="D21" s="38" t="s">
        <v>1723</v>
      </c>
      <c r="E21" s="38" t="s">
        <v>1724</v>
      </c>
      <c r="F21" s="38" t="s">
        <v>1725</v>
      </c>
      <c r="G21" s="38" t="s">
        <v>1726</v>
      </c>
      <c r="H21" s="38" t="s">
        <v>1727</v>
      </c>
    </row>
    <row r="22" spans="1:8" x14ac:dyDescent="0.25">
      <c r="A22" t="s">
        <v>533</v>
      </c>
      <c r="B22" s="38" t="s">
        <v>1728</v>
      </c>
      <c r="C22" s="38" t="s">
        <v>1729</v>
      </c>
      <c r="D22" s="38" t="s">
        <v>1730</v>
      </c>
      <c r="E22" s="38" t="s">
        <v>1731</v>
      </c>
      <c r="F22" s="38" t="s">
        <v>1732</v>
      </c>
      <c r="G22" s="38" t="s">
        <v>1733</v>
      </c>
      <c r="H22" s="38" t="s">
        <v>1734</v>
      </c>
    </row>
    <row r="23" spans="1:8" x14ac:dyDescent="0.25">
      <c r="A23" t="s">
        <v>540</v>
      </c>
      <c r="B23" s="38" t="s">
        <v>1735</v>
      </c>
      <c r="C23" s="38" t="s">
        <v>1736</v>
      </c>
      <c r="D23" s="38" t="s">
        <v>1737</v>
      </c>
      <c r="E23" s="38" t="s">
        <v>1738</v>
      </c>
      <c r="F23" s="38" t="s">
        <v>1739</v>
      </c>
      <c r="G23" s="38" t="s">
        <v>1740</v>
      </c>
      <c r="H23" s="38" t="s">
        <v>1741</v>
      </c>
    </row>
    <row r="24" spans="1:8" x14ac:dyDescent="0.25">
      <c r="A24" t="s">
        <v>547</v>
      </c>
      <c r="B24" s="38" t="s">
        <v>1742</v>
      </c>
      <c r="C24" s="38" t="s">
        <v>1743</v>
      </c>
      <c r="D24" s="38" t="s">
        <v>1744</v>
      </c>
      <c r="E24" s="38" t="s">
        <v>1745</v>
      </c>
      <c r="F24" s="38" t="s">
        <v>1746</v>
      </c>
      <c r="G24" s="38" t="s">
        <v>1747</v>
      </c>
      <c r="H24" s="38" t="s">
        <v>1748</v>
      </c>
    </row>
    <row r="25" spans="1:8" x14ac:dyDescent="0.25">
      <c r="A25" t="s">
        <v>554</v>
      </c>
      <c r="B25" s="38" t="s">
        <v>1749</v>
      </c>
      <c r="C25" s="38" t="s">
        <v>1750</v>
      </c>
      <c r="D25" s="38" t="s">
        <v>1751</v>
      </c>
      <c r="E25" s="38" t="s">
        <v>1752</v>
      </c>
      <c r="F25" s="38" t="s">
        <v>1753</v>
      </c>
      <c r="G25" s="38" t="s">
        <v>1754</v>
      </c>
      <c r="H25" s="38" t="s">
        <v>1755</v>
      </c>
    </row>
    <row r="26" spans="1:8" x14ac:dyDescent="0.25">
      <c r="A26" t="s">
        <v>561</v>
      </c>
      <c r="B26" s="38" t="s">
        <v>1756</v>
      </c>
      <c r="C26" s="38" t="s">
        <v>1757</v>
      </c>
      <c r="D26" s="38" t="s">
        <v>178</v>
      </c>
      <c r="E26" s="38" t="s">
        <v>1758</v>
      </c>
      <c r="F26" s="38" t="s">
        <v>1759</v>
      </c>
      <c r="G26" s="38" t="s">
        <v>1760</v>
      </c>
      <c r="H26" s="38" t="s">
        <v>1761</v>
      </c>
    </row>
    <row r="27" spans="1:8" x14ac:dyDescent="0.25">
      <c r="A27" t="s">
        <v>568</v>
      </c>
      <c r="B27" s="38" t="s">
        <v>1762</v>
      </c>
      <c r="C27" s="38" t="s">
        <v>1763</v>
      </c>
      <c r="D27" s="38" t="s">
        <v>1764</v>
      </c>
      <c r="E27" s="38" t="s">
        <v>567</v>
      </c>
      <c r="F27" s="38" t="s">
        <v>1765</v>
      </c>
      <c r="G27" s="38" t="s">
        <v>1766</v>
      </c>
      <c r="H27" s="38" t="s">
        <v>1767</v>
      </c>
    </row>
    <row r="28" spans="1:8" x14ac:dyDescent="0.25">
      <c r="A28" t="s">
        <v>575</v>
      </c>
      <c r="B28" s="38" t="s">
        <v>1768</v>
      </c>
      <c r="C28" s="38" t="s">
        <v>1769</v>
      </c>
      <c r="D28" s="38" t="s">
        <v>1770</v>
      </c>
      <c r="E28" s="38" t="s">
        <v>1771</v>
      </c>
      <c r="F28" s="38" t="s">
        <v>1772</v>
      </c>
      <c r="G28" s="38" t="s">
        <v>1773</v>
      </c>
      <c r="H28" s="38" t="s">
        <v>1774</v>
      </c>
    </row>
    <row r="29" spans="1:8" x14ac:dyDescent="0.25">
      <c r="A29" t="s">
        <v>583</v>
      </c>
      <c r="B29" s="38" t="s">
        <v>732</v>
      </c>
      <c r="C29" s="38" t="s">
        <v>1775</v>
      </c>
      <c r="D29" s="38" t="s">
        <v>1776</v>
      </c>
      <c r="E29" s="38" t="s">
        <v>1777</v>
      </c>
      <c r="F29" s="38" t="s">
        <v>1778</v>
      </c>
      <c r="G29" s="38" t="s">
        <v>1779</v>
      </c>
      <c r="H29" s="38" t="s">
        <v>1780</v>
      </c>
    </row>
    <row r="30" spans="1:8" x14ac:dyDescent="0.25">
      <c r="A30" t="s">
        <v>591</v>
      </c>
      <c r="B30" s="38" t="s">
        <v>1781</v>
      </c>
      <c r="C30" s="38" t="s">
        <v>1782</v>
      </c>
      <c r="D30" s="38" t="s">
        <v>1783</v>
      </c>
      <c r="E30" s="38" t="s">
        <v>1784</v>
      </c>
      <c r="F30" s="38" t="s">
        <v>1785</v>
      </c>
      <c r="G30" s="38" t="s">
        <v>1786</v>
      </c>
      <c r="H30" s="38" t="s">
        <v>1787</v>
      </c>
    </row>
    <row r="31" spans="1:8" x14ac:dyDescent="0.25">
      <c r="A31" t="s">
        <v>599</v>
      </c>
      <c r="B31" s="38" t="s">
        <v>1447</v>
      </c>
      <c r="C31" s="38" t="s">
        <v>1788</v>
      </c>
      <c r="D31" s="38" t="s">
        <v>1789</v>
      </c>
      <c r="E31" s="38" t="s">
        <v>1790</v>
      </c>
      <c r="F31" s="38" t="s">
        <v>1791</v>
      </c>
      <c r="G31" s="38" t="s">
        <v>1792</v>
      </c>
      <c r="H31" s="38" t="s">
        <v>1793</v>
      </c>
    </row>
    <row r="32" spans="1:8" x14ac:dyDescent="0.25">
      <c r="A32" t="s">
        <v>607</v>
      </c>
      <c r="B32" s="38" t="s">
        <v>1794</v>
      </c>
      <c r="C32" s="38" t="s">
        <v>1795</v>
      </c>
      <c r="D32" s="38" t="s">
        <v>1796</v>
      </c>
      <c r="E32" s="38" t="s">
        <v>1797</v>
      </c>
      <c r="F32" s="38" t="s">
        <v>1798</v>
      </c>
      <c r="G32" s="38" t="s">
        <v>1799</v>
      </c>
      <c r="H32" s="38" t="s">
        <v>1800</v>
      </c>
    </row>
    <row r="33" spans="1:8" x14ac:dyDescent="0.25">
      <c r="A33" t="s">
        <v>615</v>
      </c>
      <c r="B33" s="38" t="s">
        <v>1801</v>
      </c>
      <c r="C33" s="38" t="s">
        <v>1802</v>
      </c>
      <c r="D33" s="38" t="s">
        <v>1803</v>
      </c>
      <c r="E33" s="38" t="s">
        <v>1804</v>
      </c>
      <c r="F33" s="38" t="s">
        <v>1805</v>
      </c>
      <c r="G33" s="38" t="s">
        <v>1806</v>
      </c>
      <c r="H33" s="38" t="s">
        <v>1807</v>
      </c>
    </row>
    <row r="34" spans="1:8" x14ac:dyDescent="0.25">
      <c r="A34" t="s">
        <v>623</v>
      </c>
      <c r="B34" s="38" t="s">
        <v>1808</v>
      </c>
      <c r="C34" s="38" t="s">
        <v>1809</v>
      </c>
      <c r="D34" s="38" t="s">
        <v>1810</v>
      </c>
      <c r="E34" s="38" t="s">
        <v>1811</v>
      </c>
      <c r="F34" s="38" t="s">
        <v>1812</v>
      </c>
      <c r="G34" s="38" t="s">
        <v>1813</v>
      </c>
      <c r="H34" s="38" t="s">
        <v>1814</v>
      </c>
    </row>
    <row r="35" spans="1:8" x14ac:dyDescent="0.25">
      <c r="A35" t="s">
        <v>631</v>
      </c>
      <c r="B35" s="38" t="s">
        <v>992</v>
      </c>
      <c r="C35" s="38" t="s">
        <v>1815</v>
      </c>
      <c r="D35" s="38" t="s">
        <v>1816</v>
      </c>
      <c r="E35" s="38" t="s">
        <v>1817</v>
      </c>
      <c r="F35" s="38" t="s">
        <v>1818</v>
      </c>
      <c r="G35" s="38" t="s">
        <v>1819</v>
      </c>
      <c r="H35" s="38" t="s">
        <v>1820</v>
      </c>
    </row>
    <row r="36" spans="1:8" x14ac:dyDescent="0.25">
      <c r="A36" t="s">
        <v>638</v>
      </c>
      <c r="B36" s="38" t="s">
        <v>1821</v>
      </c>
      <c r="C36" s="38" t="s">
        <v>1822</v>
      </c>
      <c r="D36" s="38" t="s">
        <v>1823</v>
      </c>
      <c r="E36" s="38" t="s">
        <v>1824</v>
      </c>
      <c r="F36" s="38" t="s">
        <v>1825</v>
      </c>
      <c r="G36" s="38" t="s">
        <v>1826</v>
      </c>
      <c r="H36" s="38" t="s">
        <v>1827</v>
      </c>
    </row>
    <row r="37" spans="1:8" x14ac:dyDescent="0.25">
      <c r="A37" t="s">
        <v>646</v>
      </c>
      <c r="B37" s="38" t="s">
        <v>1828</v>
      </c>
      <c r="C37" s="38" t="s">
        <v>1829</v>
      </c>
      <c r="D37" s="38" t="s">
        <v>1830</v>
      </c>
      <c r="E37" s="38" t="s">
        <v>1831</v>
      </c>
      <c r="F37" s="38" t="s">
        <v>1832</v>
      </c>
      <c r="G37" s="38" t="s">
        <v>1833</v>
      </c>
      <c r="H37" s="38" t="s">
        <v>1834</v>
      </c>
    </row>
    <row r="38" spans="1:8" x14ac:dyDescent="0.25">
      <c r="A38" t="s">
        <v>654</v>
      </c>
      <c r="B38" s="38" t="s">
        <v>1835</v>
      </c>
      <c r="C38" s="38" t="s">
        <v>1836</v>
      </c>
      <c r="D38" s="38" t="s">
        <v>1837</v>
      </c>
      <c r="E38" s="38" t="s">
        <v>1838</v>
      </c>
      <c r="F38" s="38" t="s">
        <v>1839</v>
      </c>
      <c r="G38" s="38" t="s">
        <v>1840</v>
      </c>
      <c r="H38" s="38" t="s">
        <v>1841</v>
      </c>
    </row>
    <row r="39" spans="1:8" x14ac:dyDescent="0.25">
      <c r="A39" t="s">
        <v>662</v>
      </c>
      <c r="B39" s="38" t="s">
        <v>1842</v>
      </c>
      <c r="C39" s="38" t="s">
        <v>1843</v>
      </c>
      <c r="D39" s="38" t="s">
        <v>1844</v>
      </c>
      <c r="E39" s="38" t="s">
        <v>1845</v>
      </c>
      <c r="F39" s="38" t="s">
        <v>1846</v>
      </c>
      <c r="G39" s="38" t="s">
        <v>1847</v>
      </c>
      <c r="H39" s="38" t="s">
        <v>1848</v>
      </c>
    </row>
    <row r="40" spans="1:8" x14ac:dyDescent="0.25">
      <c r="A40" t="s">
        <v>670</v>
      </c>
      <c r="B40" s="38" t="s">
        <v>1849</v>
      </c>
      <c r="C40" s="38" t="s">
        <v>1850</v>
      </c>
      <c r="D40" s="38" t="s">
        <v>1851</v>
      </c>
      <c r="E40" s="38" t="s">
        <v>1852</v>
      </c>
      <c r="F40" s="38" t="s">
        <v>1853</v>
      </c>
      <c r="G40" s="38" t="s">
        <v>1854</v>
      </c>
      <c r="H40" s="38" t="s">
        <v>1855</v>
      </c>
    </row>
    <row r="41" spans="1:8" x14ac:dyDescent="0.25">
      <c r="A41" t="s">
        <v>676</v>
      </c>
      <c r="B41" s="38" t="s">
        <v>1856</v>
      </c>
      <c r="C41" s="38" t="s">
        <v>1857</v>
      </c>
      <c r="D41" s="38" t="s">
        <v>1858</v>
      </c>
      <c r="E41" s="38" t="s">
        <v>1481</v>
      </c>
      <c r="F41" s="38" t="s">
        <v>1859</v>
      </c>
      <c r="G41" s="38" t="s">
        <v>1860</v>
      </c>
      <c r="H41" s="38" t="s">
        <v>1861</v>
      </c>
    </row>
    <row r="42" spans="1:8" x14ac:dyDescent="0.25">
      <c r="A42" t="s">
        <v>683</v>
      </c>
      <c r="B42" s="38" t="s">
        <v>1862</v>
      </c>
      <c r="C42" s="38" t="s">
        <v>1863</v>
      </c>
      <c r="D42" s="38" t="s">
        <v>1864</v>
      </c>
      <c r="E42" s="38" t="s">
        <v>1865</v>
      </c>
      <c r="F42" s="38" t="s">
        <v>1866</v>
      </c>
      <c r="G42" s="38" t="s">
        <v>1867</v>
      </c>
      <c r="H42" s="38" t="s">
        <v>1868</v>
      </c>
    </row>
    <row r="43" spans="1:8" x14ac:dyDescent="0.25">
      <c r="A43" t="s">
        <v>691</v>
      </c>
      <c r="B43" s="38" t="s">
        <v>1869</v>
      </c>
      <c r="C43" s="38" t="s">
        <v>1870</v>
      </c>
      <c r="D43" s="38" t="s">
        <v>1871</v>
      </c>
      <c r="E43" s="38" t="s">
        <v>1872</v>
      </c>
      <c r="F43" s="38" t="s">
        <v>1873</v>
      </c>
      <c r="G43" s="38" t="s">
        <v>1874</v>
      </c>
      <c r="H43" s="38" t="s">
        <v>1875</v>
      </c>
    </row>
    <row r="44" spans="1:8" x14ac:dyDescent="0.25">
      <c r="A44" t="s">
        <v>699</v>
      </c>
      <c r="B44" s="38" t="s">
        <v>1876</v>
      </c>
      <c r="C44" s="38" t="s">
        <v>1877</v>
      </c>
      <c r="D44" s="38" t="s">
        <v>1878</v>
      </c>
      <c r="E44" s="38" t="s">
        <v>1879</v>
      </c>
      <c r="F44" s="38" t="s">
        <v>1880</v>
      </c>
      <c r="G44" s="38" t="s">
        <v>1881</v>
      </c>
      <c r="H44" s="38" t="s">
        <v>1882</v>
      </c>
    </row>
    <row r="45" spans="1:8" x14ac:dyDescent="0.25">
      <c r="B45" s="38"/>
      <c r="C45" s="38"/>
      <c r="D45" s="38"/>
      <c r="E45" s="38"/>
      <c r="F45" s="38"/>
      <c r="G45" s="38"/>
      <c r="H45" s="38"/>
    </row>
    <row r="46" spans="1:8" x14ac:dyDescent="0.25">
      <c r="A46" t="s">
        <v>224</v>
      </c>
    </row>
    <row r="47" spans="1:8" x14ac:dyDescent="0.25">
      <c r="A47" t="s">
        <v>707</v>
      </c>
    </row>
    <row r="49" spans="1:1" x14ac:dyDescent="0.25">
      <c r="A49" t="s">
        <v>189</v>
      </c>
    </row>
    <row r="50" spans="1:1" x14ac:dyDescent="0.25">
      <c r="A50" t="s">
        <v>281</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sheetData>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C45"/>
  <sheetViews>
    <sheetView workbookViewId="0"/>
  </sheetViews>
  <sheetFormatPr defaultRowHeight="15" x14ac:dyDescent="0.25"/>
  <cols>
    <col min="1" max="1" width="38.7109375" customWidth="1"/>
    <col min="2" max="2" width="90.7109375" customWidth="1"/>
  </cols>
  <sheetData>
    <row r="1" spans="1:3" x14ac:dyDescent="0.25">
      <c r="A1" s="4" t="s">
        <v>46</v>
      </c>
      <c r="C1" s="1" t="str">
        <f>HYPERLINK("#'INDEX'!A1", "Back to INDEX")</f>
        <v>Back to INDEX</v>
      </c>
    </row>
    <row r="2" spans="1:3" x14ac:dyDescent="0.25">
      <c r="A2" s="3" t="s">
        <v>178</v>
      </c>
      <c r="B2" s="3" t="s">
        <v>325</v>
      </c>
    </row>
    <row r="3" spans="1:3" x14ac:dyDescent="0.25">
      <c r="A3" t="s">
        <v>554</v>
      </c>
      <c r="B3" s="39" t="s">
        <v>1755</v>
      </c>
    </row>
    <row r="4" spans="1:3" x14ac:dyDescent="0.25">
      <c r="A4" t="s">
        <v>583</v>
      </c>
      <c r="B4" s="39" t="s">
        <v>1780</v>
      </c>
    </row>
    <row r="5" spans="1:3" x14ac:dyDescent="0.25">
      <c r="A5" t="s">
        <v>408</v>
      </c>
      <c r="B5" s="39" t="s">
        <v>1626</v>
      </c>
    </row>
    <row r="6" spans="1:3" x14ac:dyDescent="0.25">
      <c r="A6" t="s">
        <v>494</v>
      </c>
      <c r="B6" s="39" t="s">
        <v>1699</v>
      </c>
    </row>
    <row r="7" spans="1:3" x14ac:dyDescent="0.25">
      <c r="A7" t="s">
        <v>517</v>
      </c>
      <c r="B7" s="39" t="s">
        <v>1720</v>
      </c>
    </row>
    <row r="8" spans="1:3" x14ac:dyDescent="0.25">
      <c r="A8" t="s">
        <v>654</v>
      </c>
      <c r="B8" s="39" t="s">
        <v>1841</v>
      </c>
    </row>
    <row r="9" spans="1:3" x14ac:dyDescent="0.25">
      <c r="A9" t="s">
        <v>486</v>
      </c>
      <c r="B9" s="39" t="s">
        <v>1693</v>
      </c>
    </row>
    <row r="10" spans="1:3" x14ac:dyDescent="0.25">
      <c r="A10" t="s">
        <v>547</v>
      </c>
      <c r="B10" s="39" t="s">
        <v>1748</v>
      </c>
    </row>
    <row r="11" spans="1:3" x14ac:dyDescent="0.25">
      <c r="A11" t="s">
        <v>540</v>
      </c>
      <c r="B11" s="39" t="s">
        <v>1741</v>
      </c>
    </row>
    <row r="12" spans="1:3" x14ac:dyDescent="0.25">
      <c r="A12" t="s">
        <v>691</v>
      </c>
      <c r="B12" s="39" t="s">
        <v>1875</v>
      </c>
    </row>
    <row r="13" spans="1:3" x14ac:dyDescent="0.25">
      <c r="A13" t="s">
        <v>662</v>
      </c>
      <c r="B13" s="39" t="s">
        <v>1848</v>
      </c>
    </row>
    <row r="14" spans="1:3" x14ac:dyDescent="0.25">
      <c r="A14" t="s">
        <v>568</v>
      </c>
      <c r="B14" s="39" t="s">
        <v>1767</v>
      </c>
    </row>
    <row r="15" spans="1:3" x14ac:dyDescent="0.25">
      <c r="A15" t="s">
        <v>591</v>
      </c>
      <c r="B15" s="39" t="s">
        <v>1787</v>
      </c>
    </row>
    <row r="16" spans="1:3" x14ac:dyDescent="0.25">
      <c r="A16" t="s">
        <v>631</v>
      </c>
      <c r="B16" s="39" t="s">
        <v>1820</v>
      </c>
    </row>
    <row r="17" spans="1:2" x14ac:dyDescent="0.25">
      <c r="A17" t="s">
        <v>478</v>
      </c>
      <c r="B17" s="39" t="s">
        <v>1686</v>
      </c>
    </row>
    <row r="18" spans="1:2" x14ac:dyDescent="0.25">
      <c r="A18" t="s">
        <v>683</v>
      </c>
      <c r="B18" s="39" t="s">
        <v>1868</v>
      </c>
    </row>
    <row r="19" spans="1:2" x14ac:dyDescent="0.25">
      <c r="A19" t="s">
        <v>699</v>
      </c>
      <c r="B19" s="39" t="s">
        <v>1882</v>
      </c>
    </row>
    <row r="20" spans="1:2" x14ac:dyDescent="0.25">
      <c r="A20" t="s">
        <v>575</v>
      </c>
      <c r="B20" s="39" t="s">
        <v>1774</v>
      </c>
    </row>
    <row r="21" spans="1:2" x14ac:dyDescent="0.25">
      <c r="A21" t="s">
        <v>676</v>
      </c>
      <c r="B21" s="39" t="s">
        <v>1861</v>
      </c>
    </row>
    <row r="22" spans="1:2" x14ac:dyDescent="0.25">
      <c r="A22" t="s">
        <v>385</v>
      </c>
      <c r="B22" s="39" t="s">
        <v>1605</v>
      </c>
    </row>
    <row r="23" spans="1:2" x14ac:dyDescent="0.25">
      <c r="A23" t="s">
        <v>447</v>
      </c>
      <c r="B23" s="39" t="s">
        <v>1660</v>
      </c>
    </row>
    <row r="24" spans="1:2" x14ac:dyDescent="0.25">
      <c r="A24" t="s">
        <v>533</v>
      </c>
      <c r="B24" s="39" t="s">
        <v>1734</v>
      </c>
    </row>
    <row r="25" spans="1:2" x14ac:dyDescent="0.25">
      <c r="A25" t="s">
        <v>509</v>
      </c>
      <c r="B25" s="39" t="s">
        <v>1713</v>
      </c>
    </row>
    <row r="26" spans="1:2" x14ac:dyDescent="0.25">
      <c r="A26" t="s">
        <v>400</v>
      </c>
      <c r="B26" s="39" t="s">
        <v>1619</v>
      </c>
    </row>
    <row r="27" spans="1:2" x14ac:dyDescent="0.25">
      <c r="A27" t="s">
        <v>455</v>
      </c>
      <c r="B27" s="39" t="s">
        <v>1619</v>
      </c>
    </row>
    <row r="28" spans="1:2" x14ac:dyDescent="0.25">
      <c r="A28" t="s">
        <v>471</v>
      </c>
      <c r="B28" s="39" t="s">
        <v>1679</v>
      </c>
    </row>
    <row r="29" spans="1:2" x14ac:dyDescent="0.25">
      <c r="A29" t="s">
        <v>607</v>
      </c>
      <c r="B29" s="39" t="s">
        <v>1800</v>
      </c>
    </row>
    <row r="30" spans="1:2" x14ac:dyDescent="0.25">
      <c r="A30" t="s">
        <v>424</v>
      </c>
      <c r="B30" s="39" t="s">
        <v>1640</v>
      </c>
    </row>
    <row r="31" spans="1:2" x14ac:dyDescent="0.25">
      <c r="A31" t="s">
        <v>432</v>
      </c>
      <c r="B31" s="39" t="s">
        <v>1647</v>
      </c>
    </row>
    <row r="32" spans="1:2" x14ac:dyDescent="0.25">
      <c r="A32" t="s">
        <v>599</v>
      </c>
      <c r="B32" s="39" t="s">
        <v>1793</v>
      </c>
    </row>
    <row r="33" spans="1:2" x14ac:dyDescent="0.25">
      <c r="A33" t="s">
        <v>501</v>
      </c>
      <c r="B33" s="39" t="s">
        <v>1706</v>
      </c>
    </row>
    <row r="34" spans="1:2" x14ac:dyDescent="0.25">
      <c r="A34" t="s">
        <v>463</v>
      </c>
      <c r="B34" s="39" t="s">
        <v>1672</v>
      </c>
    </row>
    <row r="35" spans="1:2" x14ac:dyDescent="0.25">
      <c r="A35" t="s">
        <v>638</v>
      </c>
      <c r="B35" s="39" t="s">
        <v>1827</v>
      </c>
    </row>
    <row r="36" spans="1:2" x14ac:dyDescent="0.25">
      <c r="A36" t="s">
        <v>440</v>
      </c>
      <c r="B36" s="39" t="s">
        <v>1653</v>
      </c>
    </row>
    <row r="37" spans="1:2" x14ac:dyDescent="0.25">
      <c r="A37" t="s">
        <v>416</v>
      </c>
      <c r="B37" s="39" t="s">
        <v>1633</v>
      </c>
    </row>
    <row r="38" spans="1:2" x14ac:dyDescent="0.25">
      <c r="A38" t="s">
        <v>561</v>
      </c>
      <c r="B38" s="39" t="s">
        <v>1761</v>
      </c>
    </row>
    <row r="39" spans="1:2" x14ac:dyDescent="0.25">
      <c r="A39" t="s">
        <v>646</v>
      </c>
      <c r="B39" s="39" t="s">
        <v>1834</v>
      </c>
    </row>
    <row r="40" spans="1:2" x14ac:dyDescent="0.25">
      <c r="A40" t="s">
        <v>525</v>
      </c>
      <c r="B40" s="39" t="s">
        <v>1727</v>
      </c>
    </row>
    <row r="41" spans="1:2" x14ac:dyDescent="0.25">
      <c r="A41" t="s">
        <v>670</v>
      </c>
      <c r="B41" s="39" t="s">
        <v>1855</v>
      </c>
    </row>
    <row r="42" spans="1:2" x14ac:dyDescent="0.25">
      <c r="A42" t="s">
        <v>623</v>
      </c>
      <c r="B42" s="39" t="s">
        <v>1814</v>
      </c>
    </row>
    <row r="43" spans="1:2" x14ac:dyDescent="0.25">
      <c r="A43" t="s">
        <v>393</v>
      </c>
      <c r="B43" s="39" t="s">
        <v>1612</v>
      </c>
    </row>
    <row r="44" spans="1:2" x14ac:dyDescent="0.25">
      <c r="A44" t="s">
        <v>615</v>
      </c>
      <c r="B44" s="39" t="s">
        <v>1807</v>
      </c>
    </row>
    <row r="45" spans="1:2" x14ac:dyDescent="0.25">
      <c r="B45" s="39"/>
    </row>
  </sheetData>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I60"/>
  <sheetViews>
    <sheetView workbookViewId="0"/>
  </sheetViews>
  <sheetFormatPr defaultRowHeight="15" x14ac:dyDescent="0.25"/>
  <cols>
    <col min="1" max="1" width="38.7109375" customWidth="1"/>
    <col min="2" max="8" width="25.7109375" customWidth="1"/>
  </cols>
  <sheetData>
    <row r="1" spans="1:9" x14ac:dyDescent="0.25">
      <c r="A1" s="4" t="s">
        <v>47</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385</v>
      </c>
      <c r="B3" s="40" t="s">
        <v>1883</v>
      </c>
      <c r="C3" s="40" t="s">
        <v>1884</v>
      </c>
      <c r="D3" s="40" t="s">
        <v>1885</v>
      </c>
      <c r="E3" s="40" t="s">
        <v>1886</v>
      </c>
      <c r="F3" s="40" t="s">
        <v>1887</v>
      </c>
      <c r="G3" s="40" t="s">
        <v>1888</v>
      </c>
      <c r="H3" s="40" t="s">
        <v>1889</v>
      </c>
    </row>
    <row r="4" spans="1:9" x14ac:dyDescent="0.25">
      <c r="A4" t="s">
        <v>393</v>
      </c>
      <c r="B4" s="40" t="s">
        <v>1890</v>
      </c>
      <c r="C4" s="40" t="s">
        <v>1891</v>
      </c>
      <c r="D4" s="40" t="s">
        <v>1892</v>
      </c>
      <c r="E4" s="40" t="s">
        <v>1893</v>
      </c>
      <c r="F4" s="40" t="s">
        <v>1894</v>
      </c>
      <c r="G4" s="40" t="s">
        <v>1895</v>
      </c>
      <c r="H4" s="40" t="s">
        <v>1896</v>
      </c>
    </row>
    <row r="5" spans="1:9" x14ac:dyDescent="0.25">
      <c r="A5" t="s">
        <v>400</v>
      </c>
      <c r="B5" s="40" t="s">
        <v>1897</v>
      </c>
      <c r="C5" s="40" t="s">
        <v>1898</v>
      </c>
      <c r="D5" s="40" t="s">
        <v>1899</v>
      </c>
      <c r="E5" s="40" t="s">
        <v>1900</v>
      </c>
      <c r="F5" s="40" t="s">
        <v>1901</v>
      </c>
      <c r="G5" s="40" t="s">
        <v>1902</v>
      </c>
      <c r="H5" s="40" t="s">
        <v>1903</v>
      </c>
    </row>
    <row r="6" spans="1:9" x14ac:dyDescent="0.25">
      <c r="A6" t="s">
        <v>408</v>
      </c>
      <c r="B6" s="40" t="s">
        <v>1904</v>
      </c>
      <c r="C6" s="40" t="s">
        <v>1905</v>
      </c>
      <c r="D6" s="40" t="s">
        <v>1906</v>
      </c>
      <c r="E6" s="40" t="s">
        <v>1907</v>
      </c>
      <c r="F6" s="40" t="s">
        <v>1908</v>
      </c>
      <c r="G6" s="40" t="s">
        <v>1909</v>
      </c>
      <c r="H6" s="40" t="s">
        <v>1910</v>
      </c>
    </row>
    <row r="7" spans="1:9" x14ac:dyDescent="0.25">
      <c r="A7" t="s">
        <v>416</v>
      </c>
      <c r="B7" s="40" t="s">
        <v>1911</v>
      </c>
      <c r="C7" s="40" t="s">
        <v>1912</v>
      </c>
      <c r="D7" s="40" t="s">
        <v>1913</v>
      </c>
      <c r="E7" s="40" t="s">
        <v>1055</v>
      </c>
      <c r="F7" s="40" t="s">
        <v>420</v>
      </c>
      <c r="G7" s="40" t="s">
        <v>1914</v>
      </c>
      <c r="H7" s="40" t="s">
        <v>1915</v>
      </c>
    </row>
    <row r="8" spans="1:9" x14ac:dyDescent="0.25">
      <c r="A8" t="s">
        <v>424</v>
      </c>
      <c r="B8" s="40" t="s">
        <v>1916</v>
      </c>
      <c r="C8" s="40" t="s">
        <v>1917</v>
      </c>
      <c r="D8" s="40" t="s">
        <v>1918</v>
      </c>
      <c r="E8" s="40" t="s">
        <v>1919</v>
      </c>
      <c r="F8" s="40" t="s">
        <v>1920</v>
      </c>
      <c r="G8" s="40" t="s">
        <v>1921</v>
      </c>
      <c r="H8" s="40" t="s">
        <v>1922</v>
      </c>
    </row>
    <row r="9" spans="1:9" x14ac:dyDescent="0.25">
      <c r="A9" t="s">
        <v>432</v>
      </c>
      <c r="B9" s="40" t="s">
        <v>1540</v>
      </c>
      <c r="C9" s="40" t="s">
        <v>489</v>
      </c>
      <c r="D9" s="40" t="s">
        <v>1923</v>
      </c>
      <c r="E9" s="40" t="s">
        <v>1924</v>
      </c>
      <c r="F9" s="40" t="s">
        <v>1925</v>
      </c>
      <c r="G9" s="40" t="s">
        <v>1926</v>
      </c>
      <c r="H9" s="40" t="s">
        <v>1927</v>
      </c>
    </row>
    <row r="10" spans="1:9" x14ac:dyDescent="0.25">
      <c r="A10" t="s">
        <v>440</v>
      </c>
      <c r="B10" s="40" t="s">
        <v>762</v>
      </c>
      <c r="C10" s="40" t="s">
        <v>1928</v>
      </c>
      <c r="D10" s="40" t="s">
        <v>1929</v>
      </c>
      <c r="E10" s="40" t="s">
        <v>1930</v>
      </c>
      <c r="F10" s="40" t="s">
        <v>1916</v>
      </c>
      <c r="G10" s="40" t="s">
        <v>1931</v>
      </c>
      <c r="H10" s="40" t="s">
        <v>1932</v>
      </c>
    </row>
    <row r="11" spans="1:9" x14ac:dyDescent="0.25">
      <c r="A11" t="s">
        <v>447</v>
      </c>
      <c r="B11" s="40" t="s">
        <v>1933</v>
      </c>
      <c r="C11" s="40" t="s">
        <v>1934</v>
      </c>
      <c r="D11" s="40" t="s">
        <v>1935</v>
      </c>
      <c r="E11" s="40" t="s">
        <v>1936</v>
      </c>
      <c r="F11" s="40" t="s">
        <v>1937</v>
      </c>
      <c r="G11" s="40" t="s">
        <v>1938</v>
      </c>
      <c r="H11" s="40" t="s">
        <v>1939</v>
      </c>
    </row>
    <row r="12" spans="1:9" x14ac:dyDescent="0.25">
      <c r="A12" t="s">
        <v>455</v>
      </c>
      <c r="B12" s="40" t="s">
        <v>1940</v>
      </c>
      <c r="C12" s="40" t="s">
        <v>1941</v>
      </c>
      <c r="D12" s="40" t="s">
        <v>1942</v>
      </c>
      <c r="E12" s="40" t="s">
        <v>1943</v>
      </c>
      <c r="F12" s="40" t="s">
        <v>1944</v>
      </c>
      <c r="G12" s="40" t="s">
        <v>1945</v>
      </c>
      <c r="H12" s="40" t="s">
        <v>1946</v>
      </c>
    </row>
    <row r="13" spans="1:9" x14ac:dyDescent="0.25">
      <c r="A13" t="s">
        <v>463</v>
      </c>
      <c r="B13" s="40" t="s">
        <v>1947</v>
      </c>
      <c r="C13" s="40" t="s">
        <v>1948</v>
      </c>
      <c r="D13" s="40" t="s">
        <v>1949</v>
      </c>
      <c r="E13" s="40" t="s">
        <v>1950</v>
      </c>
      <c r="F13" s="40" t="s">
        <v>1951</v>
      </c>
      <c r="G13" s="40" t="s">
        <v>1952</v>
      </c>
      <c r="H13" s="40" t="s">
        <v>1953</v>
      </c>
    </row>
    <row r="14" spans="1:9" x14ac:dyDescent="0.25">
      <c r="A14" t="s">
        <v>471</v>
      </c>
      <c r="B14" s="40" t="s">
        <v>1954</v>
      </c>
      <c r="C14" s="40" t="s">
        <v>1955</v>
      </c>
      <c r="D14" s="40" t="s">
        <v>1956</v>
      </c>
      <c r="E14" s="40" t="s">
        <v>1957</v>
      </c>
      <c r="F14" s="40" t="s">
        <v>1958</v>
      </c>
      <c r="G14" s="40" t="s">
        <v>1959</v>
      </c>
      <c r="H14" s="40" t="s">
        <v>1960</v>
      </c>
    </row>
    <row r="15" spans="1:9" x14ac:dyDescent="0.25">
      <c r="A15" t="s">
        <v>478</v>
      </c>
      <c r="B15" s="40" t="s">
        <v>1961</v>
      </c>
      <c r="C15" s="40" t="s">
        <v>1962</v>
      </c>
      <c r="D15" s="40" t="s">
        <v>1963</v>
      </c>
      <c r="E15" s="40" t="s">
        <v>1964</v>
      </c>
      <c r="F15" s="40" t="s">
        <v>1965</v>
      </c>
      <c r="G15" s="40" t="s">
        <v>1966</v>
      </c>
      <c r="H15" s="40" t="s">
        <v>1967</v>
      </c>
    </row>
    <row r="16" spans="1:9" x14ac:dyDescent="0.25">
      <c r="A16" t="s">
        <v>486</v>
      </c>
      <c r="B16" s="40" t="s">
        <v>1968</v>
      </c>
      <c r="C16" s="40" t="s">
        <v>1969</v>
      </c>
      <c r="D16" s="40" t="s">
        <v>1970</v>
      </c>
      <c r="E16" s="40" t="s">
        <v>965</v>
      </c>
      <c r="F16" s="40" t="s">
        <v>1971</v>
      </c>
      <c r="G16" s="40" t="s">
        <v>1972</v>
      </c>
      <c r="H16" s="40" t="s">
        <v>1973</v>
      </c>
    </row>
    <row r="17" spans="1:8" x14ac:dyDescent="0.25">
      <c r="A17" t="s">
        <v>494</v>
      </c>
      <c r="B17" s="40" t="s">
        <v>1974</v>
      </c>
      <c r="C17" s="40" t="s">
        <v>1975</v>
      </c>
      <c r="D17" s="40" t="s">
        <v>1976</v>
      </c>
      <c r="E17" s="40" t="s">
        <v>806</v>
      </c>
      <c r="F17" s="40" t="s">
        <v>1977</v>
      </c>
      <c r="G17" s="40" t="s">
        <v>1978</v>
      </c>
      <c r="H17" s="40" t="s">
        <v>1979</v>
      </c>
    </row>
    <row r="18" spans="1:8" x14ac:dyDescent="0.25">
      <c r="A18" t="s">
        <v>501</v>
      </c>
      <c r="B18" s="40" t="s">
        <v>1980</v>
      </c>
      <c r="C18" s="40" t="s">
        <v>1981</v>
      </c>
      <c r="D18" s="40" t="s">
        <v>1982</v>
      </c>
      <c r="E18" s="40" t="s">
        <v>1983</v>
      </c>
      <c r="F18" s="40" t="s">
        <v>1984</v>
      </c>
      <c r="G18" s="40" t="s">
        <v>1985</v>
      </c>
      <c r="H18" s="40" t="s">
        <v>1986</v>
      </c>
    </row>
    <row r="19" spans="1:8" x14ac:dyDescent="0.25">
      <c r="A19" t="s">
        <v>509</v>
      </c>
      <c r="B19" s="40" t="s">
        <v>830</v>
      </c>
      <c r="C19" s="40" t="s">
        <v>1987</v>
      </c>
      <c r="D19" s="40" t="s">
        <v>1988</v>
      </c>
      <c r="E19" s="40" t="s">
        <v>446</v>
      </c>
      <c r="F19" s="40" t="s">
        <v>1989</v>
      </c>
      <c r="G19" s="40" t="s">
        <v>1990</v>
      </c>
      <c r="H19" s="40" t="s">
        <v>1991</v>
      </c>
    </row>
    <row r="20" spans="1:8" x14ac:dyDescent="0.25">
      <c r="A20" t="s">
        <v>517</v>
      </c>
      <c r="B20" s="40" t="s">
        <v>1365</v>
      </c>
      <c r="C20" s="40" t="s">
        <v>1992</v>
      </c>
      <c r="D20" s="40" t="s">
        <v>1993</v>
      </c>
      <c r="E20" s="40" t="s">
        <v>1978</v>
      </c>
      <c r="F20" s="40" t="s">
        <v>1994</v>
      </c>
      <c r="G20" s="40" t="s">
        <v>1995</v>
      </c>
      <c r="H20" s="40" t="s">
        <v>1996</v>
      </c>
    </row>
    <row r="21" spans="1:8" x14ac:dyDescent="0.25">
      <c r="A21" t="s">
        <v>525</v>
      </c>
      <c r="B21" s="40" t="s">
        <v>1997</v>
      </c>
      <c r="C21" s="40" t="s">
        <v>1998</v>
      </c>
      <c r="D21" s="40" t="s">
        <v>1999</v>
      </c>
      <c r="E21" s="40" t="s">
        <v>2000</v>
      </c>
      <c r="F21" s="40" t="s">
        <v>2001</v>
      </c>
      <c r="G21" s="40" t="s">
        <v>2002</v>
      </c>
      <c r="H21" s="40" t="s">
        <v>2003</v>
      </c>
    </row>
    <row r="22" spans="1:8" x14ac:dyDescent="0.25">
      <c r="A22" t="s">
        <v>533</v>
      </c>
      <c r="B22" s="40" t="s">
        <v>2004</v>
      </c>
      <c r="C22" s="40" t="s">
        <v>2005</v>
      </c>
      <c r="D22" s="40" t="s">
        <v>2006</v>
      </c>
      <c r="E22" s="40" t="s">
        <v>430</v>
      </c>
      <c r="F22" s="40" t="s">
        <v>1169</v>
      </c>
      <c r="G22" s="40" t="s">
        <v>2007</v>
      </c>
      <c r="H22" s="40" t="s">
        <v>2008</v>
      </c>
    </row>
    <row r="23" spans="1:8" x14ac:dyDescent="0.25">
      <c r="A23" t="s">
        <v>540</v>
      </c>
      <c r="B23" s="40" t="s">
        <v>2009</v>
      </c>
      <c r="C23" s="40" t="s">
        <v>2010</v>
      </c>
      <c r="D23" s="40" t="s">
        <v>2011</v>
      </c>
      <c r="E23" s="40" t="s">
        <v>2012</v>
      </c>
      <c r="F23" s="40" t="s">
        <v>2013</v>
      </c>
      <c r="G23" s="40" t="s">
        <v>1107</v>
      </c>
      <c r="H23" s="40" t="s">
        <v>2014</v>
      </c>
    </row>
    <row r="24" spans="1:8" x14ac:dyDescent="0.25">
      <c r="A24" t="s">
        <v>547</v>
      </c>
      <c r="B24" s="40" t="s">
        <v>1653</v>
      </c>
      <c r="C24" s="40" t="s">
        <v>2015</v>
      </c>
      <c r="D24" s="40" t="s">
        <v>2016</v>
      </c>
      <c r="E24" s="40" t="s">
        <v>2017</v>
      </c>
      <c r="F24" s="40" t="s">
        <v>2018</v>
      </c>
      <c r="G24" s="40" t="s">
        <v>2019</v>
      </c>
      <c r="H24" s="40" t="s">
        <v>2020</v>
      </c>
    </row>
    <row r="25" spans="1:8" x14ac:dyDescent="0.25">
      <c r="A25" t="s">
        <v>554</v>
      </c>
      <c r="B25" s="40" t="s">
        <v>2021</v>
      </c>
      <c r="C25" s="40" t="s">
        <v>2022</v>
      </c>
      <c r="D25" s="40" t="s">
        <v>2023</v>
      </c>
      <c r="E25" s="40" t="s">
        <v>2024</v>
      </c>
      <c r="F25" s="40" t="s">
        <v>2025</v>
      </c>
      <c r="G25" s="40" t="s">
        <v>1469</v>
      </c>
      <c r="H25" s="40" t="s">
        <v>2026</v>
      </c>
    </row>
    <row r="26" spans="1:8" x14ac:dyDescent="0.25">
      <c r="A26" t="s">
        <v>561</v>
      </c>
      <c r="B26" s="40" t="s">
        <v>2027</v>
      </c>
      <c r="C26" s="40" t="s">
        <v>2028</v>
      </c>
      <c r="D26" s="40" t="s">
        <v>2029</v>
      </c>
      <c r="E26" s="40" t="s">
        <v>2030</v>
      </c>
      <c r="F26" s="40" t="s">
        <v>2031</v>
      </c>
      <c r="G26" s="40" t="s">
        <v>2032</v>
      </c>
      <c r="H26" s="40" t="s">
        <v>2033</v>
      </c>
    </row>
    <row r="27" spans="1:8" x14ac:dyDescent="0.25">
      <c r="A27" t="s">
        <v>568</v>
      </c>
      <c r="B27" s="40" t="s">
        <v>1968</v>
      </c>
      <c r="C27" s="40" t="s">
        <v>2034</v>
      </c>
      <c r="D27" s="40" t="s">
        <v>2035</v>
      </c>
      <c r="E27" s="40" t="s">
        <v>1375</v>
      </c>
      <c r="F27" s="40" t="s">
        <v>2036</v>
      </c>
      <c r="G27" s="40" t="s">
        <v>781</v>
      </c>
      <c r="H27" s="40" t="s">
        <v>2037</v>
      </c>
    </row>
    <row r="28" spans="1:8" x14ac:dyDescent="0.25">
      <c r="A28" t="s">
        <v>575</v>
      </c>
      <c r="B28" s="40" t="s">
        <v>2038</v>
      </c>
      <c r="C28" s="40" t="s">
        <v>2039</v>
      </c>
      <c r="D28" s="40" t="s">
        <v>2040</v>
      </c>
      <c r="E28" s="40" t="s">
        <v>2041</v>
      </c>
      <c r="F28" s="40" t="s">
        <v>2042</v>
      </c>
      <c r="G28" s="40" t="s">
        <v>2043</v>
      </c>
      <c r="H28" s="40" t="s">
        <v>2044</v>
      </c>
    </row>
    <row r="29" spans="1:8" x14ac:dyDescent="0.25">
      <c r="A29" t="s">
        <v>583</v>
      </c>
      <c r="B29" s="40" t="s">
        <v>2045</v>
      </c>
      <c r="C29" s="40" t="s">
        <v>2046</v>
      </c>
      <c r="D29" s="40" t="s">
        <v>2047</v>
      </c>
      <c r="E29" s="40" t="s">
        <v>2048</v>
      </c>
      <c r="F29" s="40" t="s">
        <v>2049</v>
      </c>
      <c r="G29" s="40" t="s">
        <v>2050</v>
      </c>
      <c r="H29" s="40" t="s">
        <v>2051</v>
      </c>
    </row>
    <row r="30" spans="1:8" x14ac:dyDescent="0.25">
      <c r="A30" t="s">
        <v>591</v>
      </c>
      <c r="B30" s="40" t="s">
        <v>2052</v>
      </c>
      <c r="C30" s="40" t="s">
        <v>2053</v>
      </c>
      <c r="D30" s="40" t="s">
        <v>2054</v>
      </c>
      <c r="E30" s="40" t="s">
        <v>2055</v>
      </c>
      <c r="F30" s="40" t="s">
        <v>2056</v>
      </c>
      <c r="G30" s="40" t="s">
        <v>452</v>
      </c>
      <c r="H30" s="40" t="s">
        <v>2057</v>
      </c>
    </row>
    <row r="31" spans="1:8" x14ac:dyDescent="0.25">
      <c r="A31" t="s">
        <v>599</v>
      </c>
      <c r="B31" s="40" t="s">
        <v>2058</v>
      </c>
      <c r="C31" s="40" t="s">
        <v>2059</v>
      </c>
      <c r="D31" s="40" t="s">
        <v>2060</v>
      </c>
      <c r="E31" s="40" t="s">
        <v>2061</v>
      </c>
      <c r="F31" s="40" t="s">
        <v>2062</v>
      </c>
      <c r="G31" s="40" t="s">
        <v>2063</v>
      </c>
      <c r="H31" s="40" t="s">
        <v>2064</v>
      </c>
    </row>
    <row r="32" spans="1:8" x14ac:dyDescent="0.25">
      <c r="A32" t="s">
        <v>607</v>
      </c>
      <c r="B32" s="40" t="s">
        <v>2065</v>
      </c>
      <c r="C32" s="40" t="s">
        <v>2066</v>
      </c>
      <c r="D32" s="40" t="s">
        <v>2067</v>
      </c>
      <c r="E32" s="40" t="s">
        <v>630</v>
      </c>
      <c r="F32" s="40" t="s">
        <v>2068</v>
      </c>
      <c r="G32" s="40" t="s">
        <v>2069</v>
      </c>
      <c r="H32" s="40" t="s">
        <v>2070</v>
      </c>
    </row>
    <row r="33" spans="1:8" x14ac:dyDescent="0.25">
      <c r="A33" t="s">
        <v>615</v>
      </c>
      <c r="B33" s="40" t="s">
        <v>2071</v>
      </c>
      <c r="C33" s="40" t="s">
        <v>2072</v>
      </c>
      <c r="D33" s="40" t="s">
        <v>2073</v>
      </c>
      <c r="E33" s="40" t="s">
        <v>2074</v>
      </c>
      <c r="F33" s="40" t="s">
        <v>2075</v>
      </c>
      <c r="G33" s="40" t="s">
        <v>2076</v>
      </c>
      <c r="H33" s="40" t="s">
        <v>2077</v>
      </c>
    </row>
    <row r="34" spans="1:8" x14ac:dyDescent="0.25">
      <c r="A34" t="s">
        <v>623</v>
      </c>
      <c r="B34" s="40" t="s">
        <v>2078</v>
      </c>
      <c r="C34" s="40" t="s">
        <v>2079</v>
      </c>
      <c r="D34" s="40" t="s">
        <v>2080</v>
      </c>
      <c r="E34" s="40" t="s">
        <v>2081</v>
      </c>
      <c r="F34" s="40" t="s">
        <v>2082</v>
      </c>
      <c r="G34" s="40" t="s">
        <v>2083</v>
      </c>
      <c r="H34" s="40" t="s">
        <v>2084</v>
      </c>
    </row>
    <row r="35" spans="1:8" x14ac:dyDescent="0.25">
      <c r="A35" t="s">
        <v>631</v>
      </c>
      <c r="B35" s="40" t="s">
        <v>2085</v>
      </c>
      <c r="C35" s="40" t="s">
        <v>1750</v>
      </c>
      <c r="D35" s="40" t="s">
        <v>2086</v>
      </c>
      <c r="E35" s="40" t="s">
        <v>2087</v>
      </c>
      <c r="F35" s="40" t="s">
        <v>2088</v>
      </c>
      <c r="G35" s="40" t="s">
        <v>572</v>
      </c>
      <c r="H35" s="40" t="s">
        <v>2089</v>
      </c>
    </row>
    <row r="36" spans="1:8" x14ac:dyDescent="0.25">
      <c r="A36" t="s">
        <v>638</v>
      </c>
      <c r="B36" s="40" t="s">
        <v>1766</v>
      </c>
      <c r="C36" s="40" t="s">
        <v>2090</v>
      </c>
      <c r="D36" s="40" t="s">
        <v>2091</v>
      </c>
      <c r="E36" s="40" t="s">
        <v>2092</v>
      </c>
      <c r="F36" s="40" t="s">
        <v>2093</v>
      </c>
      <c r="G36" s="40" t="s">
        <v>2094</v>
      </c>
      <c r="H36" s="40" t="s">
        <v>2095</v>
      </c>
    </row>
    <row r="37" spans="1:8" x14ac:dyDescent="0.25">
      <c r="A37" t="s">
        <v>646</v>
      </c>
      <c r="B37" s="40" t="s">
        <v>2096</v>
      </c>
      <c r="C37" s="40" t="s">
        <v>2097</v>
      </c>
      <c r="D37" s="40" t="s">
        <v>2098</v>
      </c>
      <c r="E37" s="40" t="s">
        <v>2099</v>
      </c>
      <c r="F37" s="40" t="s">
        <v>2100</v>
      </c>
      <c r="G37" s="40" t="s">
        <v>2101</v>
      </c>
      <c r="H37" s="40" t="s">
        <v>2102</v>
      </c>
    </row>
    <row r="38" spans="1:8" x14ac:dyDescent="0.25">
      <c r="A38" t="s">
        <v>654</v>
      </c>
      <c r="B38" s="40" t="s">
        <v>2103</v>
      </c>
      <c r="C38" s="40" t="s">
        <v>2104</v>
      </c>
      <c r="D38" s="40" t="s">
        <v>2105</v>
      </c>
      <c r="E38" s="40" t="s">
        <v>2106</v>
      </c>
      <c r="F38" s="40" t="s">
        <v>894</v>
      </c>
      <c r="G38" s="40" t="s">
        <v>2107</v>
      </c>
      <c r="H38" s="40" t="s">
        <v>2108</v>
      </c>
    </row>
    <row r="39" spans="1:8" x14ac:dyDescent="0.25">
      <c r="A39" t="s">
        <v>662</v>
      </c>
      <c r="B39" s="40" t="s">
        <v>2109</v>
      </c>
      <c r="C39" s="40" t="s">
        <v>2110</v>
      </c>
      <c r="D39" s="40" t="s">
        <v>2111</v>
      </c>
      <c r="E39" s="40" t="s">
        <v>420</v>
      </c>
      <c r="F39" s="40" t="s">
        <v>2112</v>
      </c>
      <c r="G39" s="40" t="s">
        <v>1117</v>
      </c>
      <c r="H39" s="40" t="s">
        <v>2113</v>
      </c>
    </row>
    <row r="40" spans="1:8" x14ac:dyDescent="0.25">
      <c r="A40" t="s">
        <v>670</v>
      </c>
      <c r="B40" s="40" t="s">
        <v>2114</v>
      </c>
      <c r="C40" s="40" t="s">
        <v>2115</v>
      </c>
      <c r="D40" s="40" t="s">
        <v>2116</v>
      </c>
      <c r="E40" s="40" t="s">
        <v>2117</v>
      </c>
      <c r="F40" s="40" t="s">
        <v>2118</v>
      </c>
      <c r="G40" s="40" t="s">
        <v>1740</v>
      </c>
      <c r="H40" s="40" t="s">
        <v>2119</v>
      </c>
    </row>
    <row r="41" spans="1:8" x14ac:dyDescent="0.25">
      <c r="A41" t="s">
        <v>676</v>
      </c>
      <c r="B41" s="40" t="s">
        <v>2120</v>
      </c>
      <c r="C41" s="40" t="s">
        <v>2121</v>
      </c>
      <c r="D41" s="40" t="s">
        <v>2122</v>
      </c>
      <c r="E41" s="40" t="s">
        <v>1900</v>
      </c>
      <c r="F41" s="40" t="s">
        <v>2123</v>
      </c>
      <c r="G41" s="40" t="s">
        <v>2124</v>
      </c>
      <c r="H41" s="40" t="s">
        <v>2125</v>
      </c>
    </row>
    <row r="42" spans="1:8" x14ac:dyDescent="0.25">
      <c r="A42" t="s">
        <v>683</v>
      </c>
      <c r="B42" s="40" t="s">
        <v>2126</v>
      </c>
      <c r="C42" s="40" t="s">
        <v>2127</v>
      </c>
      <c r="D42" s="40" t="s">
        <v>2128</v>
      </c>
      <c r="E42" s="40" t="s">
        <v>2129</v>
      </c>
      <c r="F42" s="40" t="s">
        <v>2130</v>
      </c>
      <c r="G42" s="40" t="s">
        <v>2131</v>
      </c>
      <c r="H42" s="40" t="s">
        <v>2132</v>
      </c>
    </row>
    <row r="43" spans="1:8" x14ac:dyDescent="0.25">
      <c r="A43" t="s">
        <v>691</v>
      </c>
      <c r="B43" s="40" t="s">
        <v>2133</v>
      </c>
      <c r="C43" s="40" t="s">
        <v>2134</v>
      </c>
      <c r="D43" s="40" t="s">
        <v>2135</v>
      </c>
      <c r="E43" s="40" t="s">
        <v>2136</v>
      </c>
      <c r="F43" s="40" t="s">
        <v>2137</v>
      </c>
      <c r="G43" s="40" t="s">
        <v>448</v>
      </c>
      <c r="H43" s="40" t="s">
        <v>2138</v>
      </c>
    </row>
    <row r="44" spans="1:8" x14ac:dyDescent="0.25">
      <c r="A44" t="s">
        <v>699</v>
      </c>
      <c r="B44" s="40" t="s">
        <v>2139</v>
      </c>
      <c r="C44" s="40" t="s">
        <v>2140</v>
      </c>
      <c r="D44" s="40" t="s">
        <v>2141</v>
      </c>
      <c r="E44" s="40" t="s">
        <v>2142</v>
      </c>
      <c r="F44" s="40" t="s">
        <v>2143</v>
      </c>
      <c r="G44" s="40" t="s">
        <v>2144</v>
      </c>
      <c r="H44" s="40" t="s">
        <v>2145</v>
      </c>
    </row>
    <row r="45" spans="1:8" x14ac:dyDescent="0.25">
      <c r="B45" s="40"/>
      <c r="C45" s="40"/>
      <c r="D45" s="40"/>
      <c r="E45" s="40"/>
      <c r="F45" s="40"/>
      <c r="G45" s="40"/>
      <c r="H45" s="40"/>
    </row>
    <row r="46" spans="1:8" x14ac:dyDescent="0.25">
      <c r="A46" t="s">
        <v>224</v>
      </c>
    </row>
    <row r="47" spans="1:8" x14ac:dyDescent="0.25">
      <c r="A47" t="s">
        <v>707</v>
      </c>
    </row>
    <row r="49" spans="1:1" x14ac:dyDescent="0.25">
      <c r="A49" t="s">
        <v>189</v>
      </c>
    </row>
    <row r="50" spans="1:1" x14ac:dyDescent="0.25">
      <c r="A50" t="s">
        <v>281</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sheetData>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C45"/>
  <sheetViews>
    <sheetView workbookViewId="0"/>
  </sheetViews>
  <sheetFormatPr defaultRowHeight="15" x14ac:dyDescent="0.25"/>
  <cols>
    <col min="1" max="1" width="38.7109375" customWidth="1"/>
    <col min="2" max="2" width="90.7109375" customWidth="1"/>
  </cols>
  <sheetData>
    <row r="1" spans="1:3" x14ac:dyDescent="0.25">
      <c r="A1" s="4" t="s">
        <v>48</v>
      </c>
      <c r="C1" s="1" t="str">
        <f>HYPERLINK("#'INDEX'!A1", "Back to INDEX")</f>
        <v>Back to INDEX</v>
      </c>
    </row>
    <row r="2" spans="1:3" x14ac:dyDescent="0.25">
      <c r="A2" s="3" t="s">
        <v>178</v>
      </c>
      <c r="B2" s="3" t="s">
        <v>325</v>
      </c>
    </row>
    <row r="3" spans="1:3" x14ac:dyDescent="0.25">
      <c r="A3" t="s">
        <v>408</v>
      </c>
      <c r="B3" s="41" t="s">
        <v>1910</v>
      </c>
    </row>
    <row r="4" spans="1:3" x14ac:dyDescent="0.25">
      <c r="A4" t="s">
        <v>654</v>
      </c>
      <c r="B4" s="41" t="s">
        <v>2108</v>
      </c>
    </row>
    <row r="5" spans="1:3" x14ac:dyDescent="0.25">
      <c r="A5" t="s">
        <v>583</v>
      </c>
      <c r="B5" s="41" t="s">
        <v>2051</v>
      </c>
    </row>
    <row r="6" spans="1:3" x14ac:dyDescent="0.25">
      <c r="A6" t="s">
        <v>494</v>
      </c>
      <c r="B6" s="41" t="s">
        <v>1979</v>
      </c>
    </row>
    <row r="7" spans="1:3" x14ac:dyDescent="0.25">
      <c r="A7" t="s">
        <v>554</v>
      </c>
      <c r="B7" s="41" t="s">
        <v>2026</v>
      </c>
    </row>
    <row r="8" spans="1:3" x14ac:dyDescent="0.25">
      <c r="A8" t="s">
        <v>385</v>
      </c>
      <c r="B8" s="41" t="s">
        <v>1889</v>
      </c>
    </row>
    <row r="9" spans="1:3" x14ac:dyDescent="0.25">
      <c r="A9" t="s">
        <v>591</v>
      </c>
      <c r="B9" s="41" t="s">
        <v>2057</v>
      </c>
    </row>
    <row r="10" spans="1:3" x14ac:dyDescent="0.25">
      <c r="A10" t="s">
        <v>631</v>
      </c>
      <c r="B10" s="41" t="s">
        <v>2089</v>
      </c>
    </row>
    <row r="11" spans="1:3" x14ac:dyDescent="0.25">
      <c r="A11" t="s">
        <v>547</v>
      </c>
      <c r="B11" s="41" t="s">
        <v>2020</v>
      </c>
    </row>
    <row r="12" spans="1:3" x14ac:dyDescent="0.25">
      <c r="A12" t="s">
        <v>691</v>
      </c>
      <c r="B12" s="41" t="s">
        <v>2138</v>
      </c>
    </row>
    <row r="13" spans="1:3" x14ac:dyDescent="0.25">
      <c r="A13" t="s">
        <v>486</v>
      </c>
      <c r="B13" s="41" t="s">
        <v>1973</v>
      </c>
    </row>
    <row r="14" spans="1:3" x14ac:dyDescent="0.25">
      <c r="A14" t="s">
        <v>540</v>
      </c>
      <c r="B14" s="41" t="s">
        <v>2014</v>
      </c>
    </row>
    <row r="15" spans="1:3" x14ac:dyDescent="0.25">
      <c r="A15" t="s">
        <v>517</v>
      </c>
      <c r="B15" s="41" t="s">
        <v>1996</v>
      </c>
    </row>
    <row r="16" spans="1:3" x14ac:dyDescent="0.25">
      <c r="A16" t="s">
        <v>478</v>
      </c>
      <c r="B16" s="41" t="s">
        <v>1967</v>
      </c>
    </row>
    <row r="17" spans="1:2" x14ac:dyDescent="0.25">
      <c r="A17" t="s">
        <v>676</v>
      </c>
      <c r="B17" s="41" t="s">
        <v>2125</v>
      </c>
    </row>
    <row r="18" spans="1:2" x14ac:dyDescent="0.25">
      <c r="A18" t="s">
        <v>683</v>
      </c>
      <c r="B18" s="41" t="s">
        <v>2132</v>
      </c>
    </row>
    <row r="19" spans="1:2" x14ac:dyDescent="0.25">
      <c r="A19" t="s">
        <v>568</v>
      </c>
      <c r="B19" s="41" t="s">
        <v>2037</v>
      </c>
    </row>
    <row r="20" spans="1:2" x14ac:dyDescent="0.25">
      <c r="A20" t="s">
        <v>447</v>
      </c>
      <c r="B20" s="41" t="s">
        <v>1939</v>
      </c>
    </row>
    <row r="21" spans="1:2" x14ac:dyDescent="0.25">
      <c r="A21" t="s">
        <v>699</v>
      </c>
      <c r="B21" s="41" t="s">
        <v>2145</v>
      </c>
    </row>
    <row r="22" spans="1:2" x14ac:dyDescent="0.25">
      <c r="A22" t="s">
        <v>575</v>
      </c>
      <c r="B22" s="41" t="s">
        <v>2044</v>
      </c>
    </row>
    <row r="23" spans="1:2" x14ac:dyDescent="0.25">
      <c r="A23" t="s">
        <v>455</v>
      </c>
      <c r="B23" s="41" t="s">
        <v>1946</v>
      </c>
    </row>
    <row r="24" spans="1:2" x14ac:dyDescent="0.25">
      <c r="A24" t="s">
        <v>471</v>
      </c>
      <c r="B24" s="41" t="s">
        <v>1960</v>
      </c>
    </row>
    <row r="25" spans="1:2" x14ac:dyDescent="0.25">
      <c r="A25" t="s">
        <v>662</v>
      </c>
      <c r="B25" s="41" t="s">
        <v>2113</v>
      </c>
    </row>
    <row r="26" spans="1:2" x14ac:dyDescent="0.25">
      <c r="A26" t="s">
        <v>670</v>
      </c>
      <c r="B26" s="41" t="s">
        <v>2119</v>
      </c>
    </row>
    <row r="27" spans="1:2" x14ac:dyDescent="0.25">
      <c r="A27" t="s">
        <v>400</v>
      </c>
      <c r="B27" s="41" t="s">
        <v>1903</v>
      </c>
    </row>
    <row r="28" spans="1:2" x14ac:dyDescent="0.25">
      <c r="A28" t="s">
        <v>607</v>
      </c>
      <c r="B28" s="41" t="s">
        <v>2070</v>
      </c>
    </row>
    <row r="29" spans="1:2" x14ac:dyDescent="0.25">
      <c r="A29" t="s">
        <v>509</v>
      </c>
      <c r="B29" s="41" t="s">
        <v>1991</v>
      </c>
    </row>
    <row r="30" spans="1:2" x14ac:dyDescent="0.25">
      <c r="A30" t="s">
        <v>533</v>
      </c>
      <c r="B30" s="41" t="s">
        <v>2008</v>
      </c>
    </row>
    <row r="31" spans="1:2" x14ac:dyDescent="0.25">
      <c r="A31" t="s">
        <v>599</v>
      </c>
      <c r="B31" s="41" t="s">
        <v>2064</v>
      </c>
    </row>
    <row r="32" spans="1:2" x14ac:dyDescent="0.25">
      <c r="A32" t="s">
        <v>424</v>
      </c>
      <c r="B32" s="41" t="s">
        <v>1922</v>
      </c>
    </row>
    <row r="33" spans="1:2" x14ac:dyDescent="0.25">
      <c r="A33" t="s">
        <v>432</v>
      </c>
      <c r="B33" s="41" t="s">
        <v>1927</v>
      </c>
    </row>
    <row r="34" spans="1:2" x14ac:dyDescent="0.25">
      <c r="A34" t="s">
        <v>501</v>
      </c>
      <c r="B34" s="41" t="s">
        <v>1986</v>
      </c>
    </row>
    <row r="35" spans="1:2" x14ac:dyDescent="0.25">
      <c r="A35" t="s">
        <v>638</v>
      </c>
      <c r="B35" s="41" t="s">
        <v>2095</v>
      </c>
    </row>
    <row r="36" spans="1:2" x14ac:dyDescent="0.25">
      <c r="A36" t="s">
        <v>440</v>
      </c>
      <c r="B36" s="41" t="s">
        <v>1932</v>
      </c>
    </row>
    <row r="37" spans="1:2" x14ac:dyDescent="0.25">
      <c r="A37" t="s">
        <v>416</v>
      </c>
      <c r="B37" s="41" t="s">
        <v>1915</v>
      </c>
    </row>
    <row r="38" spans="1:2" x14ac:dyDescent="0.25">
      <c r="A38" t="s">
        <v>525</v>
      </c>
      <c r="B38" s="41" t="s">
        <v>2003</v>
      </c>
    </row>
    <row r="39" spans="1:2" x14ac:dyDescent="0.25">
      <c r="A39" t="s">
        <v>463</v>
      </c>
      <c r="B39" s="41" t="s">
        <v>1953</v>
      </c>
    </row>
    <row r="40" spans="1:2" x14ac:dyDescent="0.25">
      <c r="A40" t="s">
        <v>646</v>
      </c>
      <c r="B40" s="41" t="s">
        <v>2102</v>
      </c>
    </row>
    <row r="41" spans="1:2" x14ac:dyDescent="0.25">
      <c r="A41" t="s">
        <v>561</v>
      </c>
      <c r="B41" s="41" t="s">
        <v>2033</v>
      </c>
    </row>
    <row r="42" spans="1:2" x14ac:dyDescent="0.25">
      <c r="A42" t="s">
        <v>623</v>
      </c>
      <c r="B42" s="41" t="s">
        <v>2084</v>
      </c>
    </row>
    <row r="43" spans="1:2" x14ac:dyDescent="0.25">
      <c r="A43" t="s">
        <v>393</v>
      </c>
      <c r="B43" s="41" t="s">
        <v>1896</v>
      </c>
    </row>
    <row r="44" spans="1:2" x14ac:dyDescent="0.25">
      <c r="A44" t="s">
        <v>615</v>
      </c>
      <c r="B44" s="41" t="s">
        <v>2077</v>
      </c>
    </row>
    <row r="45" spans="1:2" x14ac:dyDescent="0.25">
      <c r="B45" s="41"/>
    </row>
  </sheetData>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P61"/>
  <sheetViews>
    <sheetView workbookViewId="0"/>
  </sheetViews>
  <sheetFormatPr defaultRowHeight="15" x14ac:dyDescent="0.25"/>
  <cols>
    <col min="1" max="1" width="38.7109375" customWidth="1"/>
    <col min="2" max="15" width="12.7109375" customWidth="1"/>
  </cols>
  <sheetData>
    <row r="1" spans="1:16" x14ac:dyDescent="0.25">
      <c r="A1" s="4" t="s">
        <v>49</v>
      </c>
      <c r="P1" s="1" t="str">
        <f>HYPERLINK("#'INDEX'!A1", "Back to INDEX")</f>
        <v>Back to INDEX</v>
      </c>
    </row>
    <row r="2" spans="1:16" ht="76.5" x14ac:dyDescent="0.25">
      <c r="A2" s="3" t="s">
        <v>178</v>
      </c>
      <c r="B2" s="3" t="s">
        <v>202</v>
      </c>
      <c r="C2" s="3" t="s">
        <v>203</v>
      </c>
      <c r="D2" s="3" t="s">
        <v>979</v>
      </c>
      <c r="E2" s="3" t="s">
        <v>205</v>
      </c>
      <c r="F2" s="3" t="s">
        <v>980</v>
      </c>
      <c r="G2" s="3" t="s">
        <v>981</v>
      </c>
      <c r="H2" s="3" t="s">
        <v>982</v>
      </c>
      <c r="I2" s="3" t="s">
        <v>983</v>
      </c>
      <c r="J2" s="3" t="s">
        <v>984</v>
      </c>
      <c r="K2" s="3" t="s">
        <v>985</v>
      </c>
      <c r="L2" s="3" t="s">
        <v>210</v>
      </c>
      <c r="M2" s="3" t="s">
        <v>211</v>
      </c>
      <c r="N2" s="3" t="s">
        <v>986</v>
      </c>
      <c r="O2" s="3" t="s">
        <v>987</v>
      </c>
    </row>
    <row r="3" spans="1:16" x14ac:dyDescent="0.25">
      <c r="A3" t="s">
        <v>385</v>
      </c>
      <c r="B3" s="42" t="s">
        <v>2146</v>
      </c>
      <c r="C3" s="42" t="s">
        <v>1599</v>
      </c>
      <c r="D3" s="42" t="s">
        <v>2147</v>
      </c>
      <c r="E3" s="42" t="s">
        <v>1600</v>
      </c>
      <c r="F3" s="42" t="s">
        <v>2148</v>
      </c>
      <c r="G3" s="42" t="s">
        <v>1601</v>
      </c>
      <c r="H3" s="42" t="s">
        <v>2149</v>
      </c>
      <c r="I3" s="42" t="s">
        <v>1602</v>
      </c>
      <c r="J3" s="42" t="s">
        <v>2150</v>
      </c>
      <c r="K3" s="42" t="s">
        <v>1603</v>
      </c>
      <c r="L3" s="42" t="s">
        <v>2151</v>
      </c>
      <c r="M3" s="42" t="s">
        <v>1604</v>
      </c>
      <c r="N3" s="42" t="s">
        <v>2152</v>
      </c>
      <c r="O3" s="42" t="s">
        <v>1605</v>
      </c>
    </row>
    <row r="4" spans="1:16" x14ac:dyDescent="0.25">
      <c r="A4" t="s">
        <v>393</v>
      </c>
      <c r="B4" s="42" t="s">
        <v>2153</v>
      </c>
      <c r="C4" s="42" t="s">
        <v>1606</v>
      </c>
      <c r="D4" s="42" t="s">
        <v>2154</v>
      </c>
      <c r="E4" s="42" t="s">
        <v>1607</v>
      </c>
      <c r="F4" s="42" t="s">
        <v>2154</v>
      </c>
      <c r="G4" s="42" t="s">
        <v>1608</v>
      </c>
      <c r="H4" s="42" t="s">
        <v>2155</v>
      </c>
      <c r="I4" s="42" t="s">
        <v>1609</v>
      </c>
      <c r="J4" s="42" t="s">
        <v>2156</v>
      </c>
      <c r="K4" s="42" t="s">
        <v>1610</v>
      </c>
      <c r="L4" s="42" t="s">
        <v>2157</v>
      </c>
      <c r="M4" s="42" t="s">
        <v>1611</v>
      </c>
      <c r="N4" s="42" t="s">
        <v>2158</v>
      </c>
      <c r="O4" s="42" t="s">
        <v>1612</v>
      </c>
    </row>
    <row r="5" spans="1:16" x14ac:dyDescent="0.25">
      <c r="A5" t="s">
        <v>400</v>
      </c>
      <c r="B5" s="42" t="s">
        <v>2159</v>
      </c>
      <c r="C5" s="42" t="s">
        <v>1613</v>
      </c>
      <c r="D5" s="42" t="s">
        <v>2160</v>
      </c>
      <c r="E5" s="42" t="s">
        <v>1614</v>
      </c>
      <c r="F5" s="42" t="s">
        <v>2161</v>
      </c>
      <c r="G5" s="42" t="s">
        <v>1615</v>
      </c>
      <c r="H5" s="42" t="s">
        <v>2162</v>
      </c>
      <c r="I5" s="42" t="s">
        <v>1616</v>
      </c>
      <c r="J5" s="42" t="s">
        <v>2163</v>
      </c>
      <c r="K5" s="42" t="s">
        <v>1617</v>
      </c>
      <c r="L5" s="42" t="s">
        <v>2164</v>
      </c>
      <c r="M5" s="42" t="s">
        <v>1618</v>
      </c>
      <c r="N5" s="42" t="s">
        <v>2165</v>
      </c>
      <c r="O5" s="42" t="s">
        <v>1619</v>
      </c>
    </row>
    <row r="6" spans="1:16" x14ac:dyDescent="0.25">
      <c r="A6" t="s">
        <v>408</v>
      </c>
      <c r="B6" s="42" t="s">
        <v>2166</v>
      </c>
      <c r="C6" s="42" t="s">
        <v>1620</v>
      </c>
      <c r="D6" s="42" t="s">
        <v>2167</v>
      </c>
      <c r="E6" s="42" t="s">
        <v>1621</v>
      </c>
      <c r="F6" s="42" t="s">
        <v>2168</v>
      </c>
      <c r="G6" s="42" t="s">
        <v>1622</v>
      </c>
      <c r="H6" s="42" t="s">
        <v>2169</v>
      </c>
      <c r="I6" s="42" t="s">
        <v>1623</v>
      </c>
      <c r="J6" s="42" t="s">
        <v>2170</v>
      </c>
      <c r="K6" s="42" t="s">
        <v>1624</v>
      </c>
      <c r="L6" s="42" t="s">
        <v>2171</v>
      </c>
      <c r="M6" s="42" t="s">
        <v>1625</v>
      </c>
      <c r="N6" s="42" t="s">
        <v>2172</v>
      </c>
      <c r="O6" s="42" t="s">
        <v>1626</v>
      </c>
    </row>
    <row r="7" spans="1:16" x14ac:dyDescent="0.25">
      <c r="A7" t="s">
        <v>416</v>
      </c>
      <c r="B7" s="42" t="s">
        <v>2173</v>
      </c>
      <c r="C7" s="42" t="s">
        <v>1627</v>
      </c>
      <c r="D7" s="42" t="s">
        <v>2174</v>
      </c>
      <c r="E7" s="42" t="s">
        <v>1628</v>
      </c>
      <c r="F7" s="42" t="s">
        <v>2175</v>
      </c>
      <c r="G7" s="42" t="s">
        <v>1629</v>
      </c>
      <c r="H7" s="42" t="s">
        <v>2176</v>
      </c>
      <c r="I7" s="42" t="s">
        <v>1630</v>
      </c>
      <c r="J7" s="42" t="s">
        <v>2177</v>
      </c>
      <c r="K7" s="42" t="s">
        <v>1631</v>
      </c>
      <c r="L7" s="42" t="s">
        <v>2178</v>
      </c>
      <c r="M7" s="42" t="s">
        <v>1632</v>
      </c>
      <c r="N7" s="42" t="s">
        <v>2179</v>
      </c>
      <c r="O7" s="42" t="s">
        <v>1633</v>
      </c>
    </row>
    <row r="8" spans="1:16" x14ac:dyDescent="0.25">
      <c r="A8" t="s">
        <v>424</v>
      </c>
      <c r="B8" s="42" t="s">
        <v>2180</v>
      </c>
      <c r="C8" s="42" t="s">
        <v>1634</v>
      </c>
      <c r="D8" s="42" t="s">
        <v>2181</v>
      </c>
      <c r="E8" s="42" t="s">
        <v>1635</v>
      </c>
      <c r="F8" s="42" t="s">
        <v>2182</v>
      </c>
      <c r="G8" s="42" t="s">
        <v>1636</v>
      </c>
      <c r="H8" s="42" t="s">
        <v>2183</v>
      </c>
      <c r="I8" s="42" t="s">
        <v>1637</v>
      </c>
      <c r="J8" s="42" t="s">
        <v>2184</v>
      </c>
      <c r="K8" s="42" t="s">
        <v>1638</v>
      </c>
      <c r="L8" s="42" t="s">
        <v>2185</v>
      </c>
      <c r="M8" s="42" t="s">
        <v>1639</v>
      </c>
      <c r="N8" s="42" t="s">
        <v>2186</v>
      </c>
      <c r="O8" s="42" t="s">
        <v>1640</v>
      </c>
    </row>
    <row r="9" spans="1:16" x14ac:dyDescent="0.25">
      <c r="A9" t="s">
        <v>432</v>
      </c>
      <c r="B9" s="42" t="s">
        <v>2187</v>
      </c>
      <c r="C9" s="42" t="s">
        <v>1641</v>
      </c>
      <c r="D9" s="42" t="s">
        <v>2188</v>
      </c>
      <c r="E9" s="42" t="s">
        <v>1642</v>
      </c>
      <c r="F9" s="42" t="s">
        <v>2189</v>
      </c>
      <c r="G9" s="42" t="s">
        <v>1643</v>
      </c>
      <c r="H9" s="42" t="s">
        <v>2190</v>
      </c>
      <c r="I9" s="42" t="s">
        <v>1644</v>
      </c>
      <c r="J9" s="42" t="s">
        <v>2191</v>
      </c>
      <c r="K9" s="42" t="s">
        <v>1645</v>
      </c>
      <c r="L9" s="42" t="s">
        <v>2192</v>
      </c>
      <c r="M9" s="42" t="s">
        <v>1646</v>
      </c>
      <c r="N9" s="42" t="s">
        <v>2193</v>
      </c>
      <c r="O9" s="42" t="s">
        <v>1647</v>
      </c>
    </row>
    <row r="10" spans="1:16" x14ac:dyDescent="0.25">
      <c r="A10" t="s">
        <v>440</v>
      </c>
      <c r="B10" s="42" t="s">
        <v>2194</v>
      </c>
      <c r="C10" s="42" t="s">
        <v>1648</v>
      </c>
      <c r="D10" s="42" t="s">
        <v>2195</v>
      </c>
      <c r="E10" s="42" t="s">
        <v>1649</v>
      </c>
      <c r="F10" s="42" t="s">
        <v>2196</v>
      </c>
      <c r="G10" s="42" t="s">
        <v>1650</v>
      </c>
      <c r="H10" s="42" t="s">
        <v>2197</v>
      </c>
      <c r="I10" s="42" t="s">
        <v>1651</v>
      </c>
      <c r="J10" s="42" t="s">
        <v>2198</v>
      </c>
      <c r="K10" s="42" t="s">
        <v>1104</v>
      </c>
      <c r="L10" s="42" t="s">
        <v>2199</v>
      </c>
      <c r="M10" s="42" t="s">
        <v>1652</v>
      </c>
      <c r="N10" s="42" t="s">
        <v>2200</v>
      </c>
      <c r="O10" s="42" t="s">
        <v>1653</v>
      </c>
    </row>
    <row r="11" spans="1:16" x14ac:dyDescent="0.25">
      <c r="A11" t="s">
        <v>447</v>
      </c>
      <c r="B11" s="42" t="s">
        <v>2201</v>
      </c>
      <c r="C11" s="42" t="s">
        <v>1654</v>
      </c>
      <c r="D11" s="42" t="s">
        <v>2202</v>
      </c>
      <c r="E11" s="42" t="s">
        <v>1655</v>
      </c>
      <c r="F11" s="42" t="s">
        <v>2203</v>
      </c>
      <c r="G11" s="42" t="s">
        <v>1656</v>
      </c>
      <c r="H11" s="42" t="s">
        <v>2204</v>
      </c>
      <c r="I11" s="42" t="s">
        <v>1657</v>
      </c>
      <c r="J11" s="42" t="s">
        <v>2205</v>
      </c>
      <c r="K11" s="42" t="s">
        <v>1658</v>
      </c>
      <c r="L11" s="42" t="s">
        <v>2206</v>
      </c>
      <c r="M11" s="42" t="s">
        <v>1659</v>
      </c>
      <c r="N11" s="42" t="s">
        <v>2207</v>
      </c>
      <c r="O11" s="42" t="s">
        <v>1660</v>
      </c>
    </row>
    <row r="12" spans="1:16" x14ac:dyDescent="0.25">
      <c r="A12" t="s">
        <v>455</v>
      </c>
      <c r="B12" s="42" t="s">
        <v>2208</v>
      </c>
      <c r="C12" s="42" t="s">
        <v>452</v>
      </c>
      <c r="D12" s="42" t="s">
        <v>2209</v>
      </c>
      <c r="E12" s="42" t="s">
        <v>1661</v>
      </c>
      <c r="F12" s="42" t="s">
        <v>2210</v>
      </c>
      <c r="G12" s="42" t="s">
        <v>1662</v>
      </c>
      <c r="H12" s="42" t="s">
        <v>2211</v>
      </c>
      <c r="I12" s="42" t="s">
        <v>1663</v>
      </c>
      <c r="J12" s="42" t="s">
        <v>2212</v>
      </c>
      <c r="K12" s="42" t="s">
        <v>1664</v>
      </c>
      <c r="L12" s="42" t="s">
        <v>2213</v>
      </c>
      <c r="M12" s="42" t="s">
        <v>1665</v>
      </c>
      <c r="N12" s="42" t="s">
        <v>2214</v>
      </c>
      <c r="O12" s="42" t="s">
        <v>1619</v>
      </c>
    </row>
    <row r="13" spans="1:16" x14ac:dyDescent="0.25">
      <c r="A13" t="s">
        <v>463</v>
      </c>
      <c r="B13" s="42" t="s">
        <v>2215</v>
      </c>
      <c r="C13" s="42" t="s">
        <v>1666</v>
      </c>
      <c r="D13" s="42" t="s">
        <v>2216</v>
      </c>
      <c r="E13" s="42" t="s">
        <v>1667</v>
      </c>
      <c r="F13" s="42" t="s">
        <v>2217</v>
      </c>
      <c r="G13" s="42" t="s">
        <v>1668</v>
      </c>
      <c r="H13" s="42" t="s">
        <v>2218</v>
      </c>
      <c r="I13" s="42" t="s">
        <v>1669</v>
      </c>
      <c r="J13" s="42" t="s">
        <v>2219</v>
      </c>
      <c r="K13" s="42" t="s">
        <v>1670</v>
      </c>
      <c r="L13" s="42" t="s">
        <v>2220</v>
      </c>
      <c r="M13" s="42" t="s">
        <v>1671</v>
      </c>
      <c r="N13" s="42" t="s">
        <v>2221</v>
      </c>
      <c r="O13" s="42" t="s">
        <v>1672</v>
      </c>
    </row>
    <row r="14" spans="1:16" x14ac:dyDescent="0.25">
      <c r="A14" t="s">
        <v>471</v>
      </c>
      <c r="B14" s="42" t="s">
        <v>2222</v>
      </c>
      <c r="C14" s="42" t="s">
        <v>1673</v>
      </c>
      <c r="D14" s="42" t="s">
        <v>2223</v>
      </c>
      <c r="E14" s="42" t="s">
        <v>1674</v>
      </c>
      <c r="F14" s="42" t="s">
        <v>2224</v>
      </c>
      <c r="G14" s="42" t="s">
        <v>1675</v>
      </c>
      <c r="H14" s="42" t="s">
        <v>2225</v>
      </c>
      <c r="I14" s="42" t="s">
        <v>1676</v>
      </c>
      <c r="J14" s="42" t="s">
        <v>2226</v>
      </c>
      <c r="K14" s="42" t="s">
        <v>1677</v>
      </c>
      <c r="L14" s="42" t="s">
        <v>2227</v>
      </c>
      <c r="M14" s="42" t="s">
        <v>1678</v>
      </c>
      <c r="N14" s="42" t="s">
        <v>2228</v>
      </c>
      <c r="O14" s="42" t="s">
        <v>1679</v>
      </c>
    </row>
    <row r="15" spans="1:16" x14ac:dyDescent="0.25">
      <c r="A15" t="s">
        <v>478</v>
      </c>
      <c r="B15" s="42" t="s">
        <v>2229</v>
      </c>
      <c r="C15" s="42" t="s">
        <v>1680</v>
      </c>
      <c r="D15" s="42" t="s">
        <v>2230</v>
      </c>
      <c r="E15" s="42" t="s">
        <v>1681</v>
      </c>
      <c r="F15" s="42" t="s">
        <v>2231</v>
      </c>
      <c r="G15" s="42" t="s">
        <v>1682</v>
      </c>
      <c r="H15" s="42" t="s">
        <v>2232</v>
      </c>
      <c r="I15" s="42" t="s">
        <v>1683</v>
      </c>
      <c r="J15" s="42" t="s">
        <v>2233</v>
      </c>
      <c r="K15" s="42" t="s">
        <v>1684</v>
      </c>
      <c r="L15" s="42" t="s">
        <v>2234</v>
      </c>
      <c r="M15" s="42" t="s">
        <v>1685</v>
      </c>
      <c r="N15" s="42" t="s">
        <v>2235</v>
      </c>
      <c r="O15" s="42" t="s">
        <v>1686</v>
      </c>
    </row>
    <row r="16" spans="1:16" x14ac:dyDescent="0.25">
      <c r="A16" t="s">
        <v>486</v>
      </c>
      <c r="B16" s="42" t="s">
        <v>2236</v>
      </c>
      <c r="C16" s="42" t="s">
        <v>1687</v>
      </c>
      <c r="D16" s="42" t="s">
        <v>2237</v>
      </c>
      <c r="E16" s="42" t="s">
        <v>1688</v>
      </c>
      <c r="F16" s="42" t="s">
        <v>2127</v>
      </c>
      <c r="G16" s="42" t="s">
        <v>1689</v>
      </c>
      <c r="H16" s="42" t="s">
        <v>2238</v>
      </c>
      <c r="I16" s="42" t="s">
        <v>1690</v>
      </c>
      <c r="J16" s="42" t="s">
        <v>2239</v>
      </c>
      <c r="K16" s="42" t="s">
        <v>1691</v>
      </c>
      <c r="L16" s="42" t="s">
        <v>2240</v>
      </c>
      <c r="M16" s="42" t="s">
        <v>1692</v>
      </c>
      <c r="N16" s="42" t="s">
        <v>2241</v>
      </c>
      <c r="O16" s="42" t="s">
        <v>1693</v>
      </c>
    </row>
    <row r="17" spans="1:15" x14ac:dyDescent="0.25">
      <c r="A17" t="s">
        <v>494</v>
      </c>
      <c r="B17" s="42" t="s">
        <v>1541</v>
      </c>
      <c r="C17" s="42" t="s">
        <v>1520</v>
      </c>
      <c r="D17" s="42" t="s">
        <v>2242</v>
      </c>
      <c r="E17" s="42" t="s">
        <v>1694</v>
      </c>
      <c r="F17" s="42" t="s">
        <v>2243</v>
      </c>
      <c r="G17" s="42" t="s">
        <v>1695</v>
      </c>
      <c r="H17" s="42" t="s">
        <v>1354</v>
      </c>
      <c r="I17" s="42" t="s">
        <v>1696</v>
      </c>
      <c r="J17" s="42" t="s">
        <v>2244</v>
      </c>
      <c r="K17" s="42" t="s">
        <v>1697</v>
      </c>
      <c r="L17" s="42" t="s">
        <v>2245</v>
      </c>
      <c r="M17" s="42" t="s">
        <v>1698</v>
      </c>
      <c r="N17" s="42" t="s">
        <v>2246</v>
      </c>
      <c r="O17" s="42" t="s">
        <v>1699</v>
      </c>
    </row>
    <row r="18" spans="1:15" x14ac:dyDescent="0.25">
      <c r="A18" t="s">
        <v>501</v>
      </c>
      <c r="B18" s="42" t="s">
        <v>2247</v>
      </c>
      <c r="C18" s="42" t="s">
        <v>1700</v>
      </c>
      <c r="D18" s="42" t="s">
        <v>2248</v>
      </c>
      <c r="E18" s="42" t="s">
        <v>1701</v>
      </c>
      <c r="F18" s="42" t="s">
        <v>2249</v>
      </c>
      <c r="G18" s="42" t="s">
        <v>1702</v>
      </c>
      <c r="H18" s="42" t="s">
        <v>2250</v>
      </c>
      <c r="I18" s="42" t="s">
        <v>1703</v>
      </c>
      <c r="J18" s="42" t="s">
        <v>2251</v>
      </c>
      <c r="K18" s="42" t="s">
        <v>1704</v>
      </c>
      <c r="L18" s="42" t="s">
        <v>2252</v>
      </c>
      <c r="M18" s="42" t="s">
        <v>1705</v>
      </c>
      <c r="N18" s="42" t="s">
        <v>2253</v>
      </c>
      <c r="O18" s="42" t="s">
        <v>1706</v>
      </c>
    </row>
    <row r="19" spans="1:15" x14ac:dyDescent="0.25">
      <c r="A19" t="s">
        <v>509</v>
      </c>
      <c r="B19" s="42" t="s">
        <v>2254</v>
      </c>
      <c r="C19" s="42" t="s">
        <v>1707</v>
      </c>
      <c r="D19" s="42" t="s">
        <v>2255</v>
      </c>
      <c r="E19" s="42" t="s">
        <v>1708</v>
      </c>
      <c r="F19" s="42" t="s">
        <v>2256</v>
      </c>
      <c r="G19" s="42" t="s">
        <v>1709</v>
      </c>
      <c r="H19" s="42" t="s">
        <v>915</v>
      </c>
      <c r="I19" s="42" t="s">
        <v>1710</v>
      </c>
      <c r="J19" s="42" t="s">
        <v>2257</v>
      </c>
      <c r="K19" s="42" t="s">
        <v>1711</v>
      </c>
      <c r="L19" s="42" t="s">
        <v>2258</v>
      </c>
      <c r="M19" s="42" t="s">
        <v>1712</v>
      </c>
      <c r="N19" s="42" t="s">
        <v>2259</v>
      </c>
      <c r="O19" s="42" t="s">
        <v>1713</v>
      </c>
    </row>
    <row r="20" spans="1:15" x14ac:dyDescent="0.25">
      <c r="A20" t="s">
        <v>517</v>
      </c>
      <c r="B20" s="42" t="s">
        <v>2260</v>
      </c>
      <c r="C20" s="42" t="s">
        <v>1714</v>
      </c>
      <c r="D20" s="42" t="s">
        <v>2261</v>
      </c>
      <c r="E20" s="42" t="s">
        <v>1715</v>
      </c>
      <c r="F20" s="42" t="s">
        <v>2262</v>
      </c>
      <c r="G20" s="42" t="s">
        <v>1716</v>
      </c>
      <c r="H20" s="42" t="s">
        <v>2263</v>
      </c>
      <c r="I20" s="42" t="s">
        <v>1717</v>
      </c>
      <c r="J20" s="42" t="s">
        <v>2264</v>
      </c>
      <c r="K20" s="42" t="s">
        <v>1718</v>
      </c>
      <c r="L20" s="42" t="s">
        <v>2265</v>
      </c>
      <c r="M20" s="42" t="s">
        <v>1719</v>
      </c>
      <c r="N20" s="42" t="s">
        <v>2266</v>
      </c>
      <c r="O20" s="42" t="s">
        <v>1720</v>
      </c>
    </row>
    <row r="21" spans="1:15" x14ac:dyDescent="0.25">
      <c r="A21" t="s">
        <v>525</v>
      </c>
      <c r="B21" s="42" t="s">
        <v>2267</v>
      </c>
      <c r="C21" s="42" t="s">
        <v>1721</v>
      </c>
      <c r="D21" s="42" t="s">
        <v>2268</v>
      </c>
      <c r="E21" s="42" t="s">
        <v>1722</v>
      </c>
      <c r="F21" s="42" t="s">
        <v>2269</v>
      </c>
      <c r="G21" s="42" t="s">
        <v>1723</v>
      </c>
      <c r="H21" s="42" t="s">
        <v>2270</v>
      </c>
      <c r="I21" s="42" t="s">
        <v>1724</v>
      </c>
      <c r="J21" s="42" t="s">
        <v>2271</v>
      </c>
      <c r="K21" s="42" t="s">
        <v>1725</v>
      </c>
      <c r="L21" s="42" t="s">
        <v>2272</v>
      </c>
      <c r="M21" s="42" t="s">
        <v>1726</v>
      </c>
      <c r="N21" s="42" t="s">
        <v>2273</v>
      </c>
      <c r="O21" s="42" t="s">
        <v>1727</v>
      </c>
    </row>
    <row r="22" spans="1:15" x14ac:dyDescent="0.25">
      <c r="A22" t="s">
        <v>533</v>
      </c>
      <c r="B22" s="42" t="s">
        <v>2000</v>
      </c>
      <c r="C22" s="42" t="s">
        <v>1728</v>
      </c>
      <c r="D22" s="42" t="s">
        <v>2274</v>
      </c>
      <c r="E22" s="42" t="s">
        <v>1729</v>
      </c>
      <c r="F22" s="42" t="s">
        <v>2275</v>
      </c>
      <c r="G22" s="42" t="s">
        <v>1730</v>
      </c>
      <c r="H22" s="42" t="s">
        <v>2276</v>
      </c>
      <c r="I22" s="42" t="s">
        <v>1731</v>
      </c>
      <c r="J22" s="42" t="s">
        <v>1958</v>
      </c>
      <c r="K22" s="42" t="s">
        <v>1732</v>
      </c>
      <c r="L22" s="42" t="s">
        <v>2277</v>
      </c>
      <c r="M22" s="42" t="s">
        <v>1733</v>
      </c>
      <c r="N22" s="42" t="s">
        <v>2278</v>
      </c>
      <c r="O22" s="42" t="s">
        <v>1734</v>
      </c>
    </row>
    <row r="23" spans="1:15" x14ac:dyDescent="0.25">
      <c r="A23" t="s">
        <v>540</v>
      </c>
      <c r="B23" s="42" t="s">
        <v>2279</v>
      </c>
      <c r="C23" s="42" t="s">
        <v>1735</v>
      </c>
      <c r="D23" s="42" t="s">
        <v>2280</v>
      </c>
      <c r="E23" s="42" t="s">
        <v>1736</v>
      </c>
      <c r="F23" s="42" t="s">
        <v>2281</v>
      </c>
      <c r="G23" s="42" t="s">
        <v>1737</v>
      </c>
      <c r="H23" s="42" t="s">
        <v>2186</v>
      </c>
      <c r="I23" s="42" t="s">
        <v>1738</v>
      </c>
      <c r="J23" s="42" t="s">
        <v>2282</v>
      </c>
      <c r="K23" s="42" t="s">
        <v>1739</v>
      </c>
      <c r="L23" s="42" t="s">
        <v>2283</v>
      </c>
      <c r="M23" s="42" t="s">
        <v>1740</v>
      </c>
      <c r="N23" s="42" t="s">
        <v>2284</v>
      </c>
      <c r="O23" s="42" t="s">
        <v>1741</v>
      </c>
    </row>
    <row r="24" spans="1:15" x14ac:dyDescent="0.25">
      <c r="A24" t="s">
        <v>547</v>
      </c>
      <c r="B24" s="42" t="s">
        <v>1009</v>
      </c>
      <c r="C24" s="42" t="s">
        <v>1742</v>
      </c>
      <c r="D24" s="42" t="s">
        <v>2285</v>
      </c>
      <c r="E24" s="42" t="s">
        <v>1743</v>
      </c>
      <c r="F24" s="42" t="s">
        <v>2286</v>
      </c>
      <c r="G24" s="42" t="s">
        <v>1744</v>
      </c>
      <c r="H24" s="42" t="s">
        <v>2287</v>
      </c>
      <c r="I24" s="42" t="s">
        <v>1745</v>
      </c>
      <c r="J24" s="42" t="s">
        <v>2288</v>
      </c>
      <c r="K24" s="42" t="s">
        <v>1746</v>
      </c>
      <c r="L24" s="42" t="s">
        <v>2289</v>
      </c>
      <c r="M24" s="42" t="s">
        <v>1747</v>
      </c>
      <c r="N24" s="42" t="s">
        <v>2290</v>
      </c>
      <c r="O24" s="42" t="s">
        <v>1748</v>
      </c>
    </row>
    <row r="25" spans="1:15" x14ac:dyDescent="0.25">
      <c r="A25" t="s">
        <v>554</v>
      </c>
      <c r="B25" s="42" t="s">
        <v>2291</v>
      </c>
      <c r="C25" s="42" t="s">
        <v>1749</v>
      </c>
      <c r="D25" s="42" t="s">
        <v>2292</v>
      </c>
      <c r="E25" s="42" t="s">
        <v>1750</v>
      </c>
      <c r="F25" s="42" t="s">
        <v>2293</v>
      </c>
      <c r="G25" s="42" t="s">
        <v>1751</v>
      </c>
      <c r="H25" s="42" t="s">
        <v>2294</v>
      </c>
      <c r="I25" s="42" t="s">
        <v>1752</v>
      </c>
      <c r="J25" s="42" t="s">
        <v>2295</v>
      </c>
      <c r="K25" s="42" t="s">
        <v>1753</v>
      </c>
      <c r="L25" s="42" t="s">
        <v>2296</v>
      </c>
      <c r="M25" s="42" t="s">
        <v>1754</v>
      </c>
      <c r="N25" s="42" t="s">
        <v>790</v>
      </c>
      <c r="O25" s="42" t="s">
        <v>1755</v>
      </c>
    </row>
    <row r="26" spans="1:15" x14ac:dyDescent="0.25">
      <c r="A26" t="s">
        <v>561</v>
      </c>
      <c r="B26" s="42" t="s">
        <v>2297</v>
      </c>
      <c r="C26" s="42" t="s">
        <v>1756</v>
      </c>
      <c r="D26" s="42" t="s">
        <v>2298</v>
      </c>
      <c r="E26" s="42" t="s">
        <v>1757</v>
      </c>
      <c r="F26" s="42" t="s">
        <v>2029</v>
      </c>
      <c r="G26" s="42" t="s">
        <v>178</v>
      </c>
      <c r="H26" s="42" t="s">
        <v>2299</v>
      </c>
      <c r="I26" s="42" t="s">
        <v>1758</v>
      </c>
      <c r="J26" s="42" t="s">
        <v>2300</v>
      </c>
      <c r="K26" s="42" t="s">
        <v>1759</v>
      </c>
      <c r="L26" s="42" t="s">
        <v>2301</v>
      </c>
      <c r="M26" s="42" t="s">
        <v>1760</v>
      </c>
      <c r="N26" s="42" t="s">
        <v>2302</v>
      </c>
      <c r="O26" s="42" t="s">
        <v>1761</v>
      </c>
    </row>
    <row r="27" spans="1:15" x14ac:dyDescent="0.25">
      <c r="A27" t="s">
        <v>568</v>
      </c>
      <c r="B27" s="42" t="s">
        <v>1233</v>
      </c>
      <c r="C27" s="42" t="s">
        <v>1762</v>
      </c>
      <c r="D27" s="42" t="s">
        <v>2303</v>
      </c>
      <c r="E27" s="42" t="s">
        <v>1763</v>
      </c>
      <c r="F27" s="42" t="s">
        <v>2304</v>
      </c>
      <c r="G27" s="42" t="s">
        <v>1764</v>
      </c>
      <c r="H27" s="42" t="s">
        <v>1323</v>
      </c>
      <c r="I27" s="42" t="s">
        <v>567</v>
      </c>
      <c r="J27" s="42" t="s">
        <v>2305</v>
      </c>
      <c r="K27" s="42" t="s">
        <v>1765</v>
      </c>
      <c r="L27" s="42" t="s">
        <v>2306</v>
      </c>
      <c r="M27" s="42" t="s">
        <v>1766</v>
      </c>
      <c r="N27" s="42" t="s">
        <v>2307</v>
      </c>
      <c r="O27" s="42" t="s">
        <v>1767</v>
      </c>
    </row>
    <row r="28" spans="1:15" x14ac:dyDescent="0.25">
      <c r="A28" t="s">
        <v>575</v>
      </c>
      <c r="B28" s="42" t="s">
        <v>2308</v>
      </c>
      <c r="C28" s="42" t="s">
        <v>1768</v>
      </c>
      <c r="D28" s="42" t="s">
        <v>2309</v>
      </c>
      <c r="E28" s="42" t="s">
        <v>1769</v>
      </c>
      <c r="F28" s="42" t="s">
        <v>2310</v>
      </c>
      <c r="G28" s="42" t="s">
        <v>1770</v>
      </c>
      <c r="H28" s="42" t="s">
        <v>2311</v>
      </c>
      <c r="I28" s="42" t="s">
        <v>1771</v>
      </c>
      <c r="J28" s="42" t="s">
        <v>2312</v>
      </c>
      <c r="K28" s="42" t="s">
        <v>1772</v>
      </c>
      <c r="L28" s="42" t="s">
        <v>2313</v>
      </c>
      <c r="M28" s="42" t="s">
        <v>1773</v>
      </c>
      <c r="N28" s="42" t="s">
        <v>2314</v>
      </c>
      <c r="O28" s="42" t="s">
        <v>1774</v>
      </c>
    </row>
    <row r="29" spans="1:15" x14ac:dyDescent="0.25">
      <c r="A29" t="s">
        <v>583</v>
      </c>
      <c r="B29" s="42" t="s">
        <v>2315</v>
      </c>
      <c r="C29" s="42" t="s">
        <v>732</v>
      </c>
      <c r="D29" s="42" t="s">
        <v>737</v>
      </c>
      <c r="E29" s="42" t="s">
        <v>1775</v>
      </c>
      <c r="F29" s="42" t="s">
        <v>2316</v>
      </c>
      <c r="G29" s="42" t="s">
        <v>1776</v>
      </c>
      <c r="H29" s="42" t="s">
        <v>2317</v>
      </c>
      <c r="I29" s="42" t="s">
        <v>1777</v>
      </c>
      <c r="J29" s="42" t="s">
        <v>2318</v>
      </c>
      <c r="K29" s="42" t="s">
        <v>1778</v>
      </c>
      <c r="L29" s="42" t="s">
        <v>2319</v>
      </c>
      <c r="M29" s="42" t="s">
        <v>1779</v>
      </c>
      <c r="N29" s="42" t="s">
        <v>2320</v>
      </c>
      <c r="O29" s="42" t="s">
        <v>1780</v>
      </c>
    </row>
    <row r="30" spans="1:15" x14ac:dyDescent="0.25">
      <c r="A30" t="s">
        <v>591</v>
      </c>
      <c r="B30" s="42" t="s">
        <v>2321</v>
      </c>
      <c r="C30" s="42" t="s">
        <v>1781</v>
      </c>
      <c r="D30" s="42" t="s">
        <v>2322</v>
      </c>
      <c r="E30" s="42" t="s">
        <v>1782</v>
      </c>
      <c r="F30" s="42" t="s">
        <v>2323</v>
      </c>
      <c r="G30" s="42" t="s">
        <v>1783</v>
      </c>
      <c r="H30" s="42" t="s">
        <v>2324</v>
      </c>
      <c r="I30" s="42" t="s">
        <v>1784</v>
      </c>
      <c r="J30" s="42" t="s">
        <v>2325</v>
      </c>
      <c r="K30" s="42" t="s">
        <v>1785</v>
      </c>
      <c r="L30" s="42" t="s">
        <v>2326</v>
      </c>
      <c r="M30" s="42" t="s">
        <v>1786</v>
      </c>
      <c r="N30" s="42" t="s">
        <v>2327</v>
      </c>
      <c r="O30" s="42" t="s">
        <v>1787</v>
      </c>
    </row>
    <row r="31" spans="1:15" x14ac:dyDescent="0.25">
      <c r="A31" t="s">
        <v>599</v>
      </c>
      <c r="B31" s="42" t="s">
        <v>2328</v>
      </c>
      <c r="C31" s="42" t="s">
        <v>1447</v>
      </c>
      <c r="D31" s="42" t="s">
        <v>2329</v>
      </c>
      <c r="E31" s="42" t="s">
        <v>1788</v>
      </c>
      <c r="F31" s="42" t="s">
        <v>2330</v>
      </c>
      <c r="G31" s="42" t="s">
        <v>1789</v>
      </c>
      <c r="H31" s="42" t="s">
        <v>2331</v>
      </c>
      <c r="I31" s="42" t="s">
        <v>1790</v>
      </c>
      <c r="J31" s="42" t="s">
        <v>2332</v>
      </c>
      <c r="K31" s="42" t="s">
        <v>1791</v>
      </c>
      <c r="L31" s="42" t="s">
        <v>2333</v>
      </c>
      <c r="M31" s="42" t="s">
        <v>1792</v>
      </c>
      <c r="N31" s="42" t="s">
        <v>2334</v>
      </c>
      <c r="O31" s="42" t="s">
        <v>1793</v>
      </c>
    </row>
    <row r="32" spans="1:15" x14ac:dyDescent="0.25">
      <c r="A32" t="s">
        <v>607</v>
      </c>
      <c r="B32" s="42" t="s">
        <v>2335</v>
      </c>
      <c r="C32" s="42" t="s">
        <v>1794</v>
      </c>
      <c r="D32" s="42" t="s">
        <v>2336</v>
      </c>
      <c r="E32" s="42" t="s">
        <v>1795</v>
      </c>
      <c r="F32" s="42" t="s">
        <v>2337</v>
      </c>
      <c r="G32" s="42" t="s">
        <v>1796</v>
      </c>
      <c r="H32" s="42" t="s">
        <v>2338</v>
      </c>
      <c r="I32" s="42" t="s">
        <v>1797</v>
      </c>
      <c r="J32" s="42" t="s">
        <v>2339</v>
      </c>
      <c r="K32" s="42" t="s">
        <v>1798</v>
      </c>
      <c r="L32" s="42" t="s">
        <v>2340</v>
      </c>
      <c r="M32" s="42" t="s">
        <v>1799</v>
      </c>
      <c r="N32" s="42" t="s">
        <v>2341</v>
      </c>
      <c r="O32" s="42" t="s">
        <v>1800</v>
      </c>
    </row>
    <row r="33" spans="1:15" x14ac:dyDescent="0.25">
      <c r="A33" t="s">
        <v>615</v>
      </c>
      <c r="B33" s="42" t="s">
        <v>2342</v>
      </c>
      <c r="C33" s="42" t="s">
        <v>1801</v>
      </c>
      <c r="D33" s="42" t="s">
        <v>2343</v>
      </c>
      <c r="E33" s="42" t="s">
        <v>1802</v>
      </c>
      <c r="F33" s="42" t="s">
        <v>2344</v>
      </c>
      <c r="G33" s="42" t="s">
        <v>1803</v>
      </c>
      <c r="H33" s="42" t="s">
        <v>2345</v>
      </c>
      <c r="I33" s="42" t="s">
        <v>1804</v>
      </c>
      <c r="J33" s="42" t="s">
        <v>2346</v>
      </c>
      <c r="K33" s="42" t="s">
        <v>1805</v>
      </c>
      <c r="L33" s="42" t="s">
        <v>2347</v>
      </c>
      <c r="M33" s="42" t="s">
        <v>1806</v>
      </c>
      <c r="N33" s="42" t="s">
        <v>2348</v>
      </c>
      <c r="O33" s="42" t="s">
        <v>1807</v>
      </c>
    </row>
    <row r="34" spans="1:15" x14ac:dyDescent="0.25">
      <c r="A34" t="s">
        <v>623</v>
      </c>
      <c r="B34" s="42" t="s">
        <v>2349</v>
      </c>
      <c r="C34" s="42" t="s">
        <v>1808</v>
      </c>
      <c r="D34" s="42" t="s">
        <v>2350</v>
      </c>
      <c r="E34" s="42" t="s">
        <v>1809</v>
      </c>
      <c r="F34" s="42" t="s">
        <v>2351</v>
      </c>
      <c r="G34" s="42" t="s">
        <v>1810</v>
      </c>
      <c r="H34" s="42" t="s">
        <v>2352</v>
      </c>
      <c r="I34" s="42" t="s">
        <v>1811</v>
      </c>
      <c r="J34" s="42" t="s">
        <v>2353</v>
      </c>
      <c r="K34" s="42" t="s">
        <v>1812</v>
      </c>
      <c r="L34" s="42" t="s">
        <v>2354</v>
      </c>
      <c r="M34" s="42" t="s">
        <v>1813</v>
      </c>
      <c r="N34" s="42" t="s">
        <v>2355</v>
      </c>
      <c r="O34" s="42" t="s">
        <v>1814</v>
      </c>
    </row>
    <row r="35" spans="1:15" x14ac:dyDescent="0.25">
      <c r="A35" t="s">
        <v>631</v>
      </c>
      <c r="B35" s="42" t="s">
        <v>2356</v>
      </c>
      <c r="C35" s="42" t="s">
        <v>992</v>
      </c>
      <c r="D35" s="42" t="s">
        <v>2357</v>
      </c>
      <c r="E35" s="42" t="s">
        <v>1815</v>
      </c>
      <c r="F35" s="42" t="s">
        <v>2358</v>
      </c>
      <c r="G35" s="42" t="s">
        <v>1816</v>
      </c>
      <c r="H35" s="42" t="s">
        <v>910</v>
      </c>
      <c r="I35" s="42" t="s">
        <v>1817</v>
      </c>
      <c r="J35" s="42" t="s">
        <v>2359</v>
      </c>
      <c r="K35" s="42" t="s">
        <v>1818</v>
      </c>
      <c r="L35" s="42" t="s">
        <v>2360</v>
      </c>
      <c r="M35" s="42" t="s">
        <v>1819</v>
      </c>
      <c r="N35" s="42" t="s">
        <v>2361</v>
      </c>
      <c r="O35" s="42" t="s">
        <v>1820</v>
      </c>
    </row>
    <row r="36" spans="1:15" x14ac:dyDescent="0.25">
      <c r="A36" t="s">
        <v>638</v>
      </c>
      <c r="B36" s="42" t="s">
        <v>2362</v>
      </c>
      <c r="C36" s="42" t="s">
        <v>1821</v>
      </c>
      <c r="D36" s="42" t="s">
        <v>2363</v>
      </c>
      <c r="E36" s="42" t="s">
        <v>1822</v>
      </c>
      <c r="F36" s="42" t="s">
        <v>2364</v>
      </c>
      <c r="G36" s="42" t="s">
        <v>1823</v>
      </c>
      <c r="H36" s="42" t="s">
        <v>2365</v>
      </c>
      <c r="I36" s="42" t="s">
        <v>1824</v>
      </c>
      <c r="J36" s="42" t="s">
        <v>2366</v>
      </c>
      <c r="K36" s="42" t="s">
        <v>1825</v>
      </c>
      <c r="L36" s="42" t="s">
        <v>2367</v>
      </c>
      <c r="M36" s="42" t="s">
        <v>1826</v>
      </c>
      <c r="N36" s="42" t="s">
        <v>2368</v>
      </c>
      <c r="O36" s="42" t="s">
        <v>1827</v>
      </c>
    </row>
    <row r="37" spans="1:15" x14ac:dyDescent="0.25">
      <c r="A37" t="s">
        <v>646</v>
      </c>
      <c r="B37" s="42" t="s">
        <v>2369</v>
      </c>
      <c r="C37" s="42" t="s">
        <v>1828</v>
      </c>
      <c r="D37" s="42" t="s">
        <v>2370</v>
      </c>
      <c r="E37" s="42" t="s">
        <v>1829</v>
      </c>
      <c r="F37" s="42" t="s">
        <v>2371</v>
      </c>
      <c r="G37" s="42" t="s">
        <v>1830</v>
      </c>
      <c r="H37" s="42" t="s">
        <v>2372</v>
      </c>
      <c r="I37" s="42" t="s">
        <v>1831</v>
      </c>
      <c r="J37" s="42" t="s">
        <v>2373</v>
      </c>
      <c r="K37" s="42" t="s">
        <v>1832</v>
      </c>
      <c r="L37" s="42" t="s">
        <v>2374</v>
      </c>
      <c r="M37" s="42" t="s">
        <v>1833</v>
      </c>
      <c r="N37" s="42" t="s">
        <v>2375</v>
      </c>
      <c r="O37" s="42" t="s">
        <v>1834</v>
      </c>
    </row>
    <row r="38" spans="1:15" x14ac:dyDescent="0.25">
      <c r="A38" t="s">
        <v>654</v>
      </c>
      <c r="B38" s="42" t="s">
        <v>2376</v>
      </c>
      <c r="C38" s="42" t="s">
        <v>1835</v>
      </c>
      <c r="D38" s="42" t="s">
        <v>2377</v>
      </c>
      <c r="E38" s="42" t="s">
        <v>1836</v>
      </c>
      <c r="F38" s="42" t="s">
        <v>2378</v>
      </c>
      <c r="G38" s="42" t="s">
        <v>1837</v>
      </c>
      <c r="H38" s="42" t="s">
        <v>2330</v>
      </c>
      <c r="I38" s="42" t="s">
        <v>1838</v>
      </c>
      <c r="J38" s="42" t="s">
        <v>2379</v>
      </c>
      <c r="K38" s="42" t="s">
        <v>1839</v>
      </c>
      <c r="L38" s="42" t="s">
        <v>2380</v>
      </c>
      <c r="M38" s="42" t="s">
        <v>1840</v>
      </c>
      <c r="N38" s="42" t="s">
        <v>2381</v>
      </c>
      <c r="O38" s="42" t="s">
        <v>1841</v>
      </c>
    </row>
    <row r="39" spans="1:15" x14ac:dyDescent="0.25">
      <c r="A39" t="s">
        <v>662</v>
      </c>
      <c r="B39" s="42" t="s">
        <v>1731</v>
      </c>
      <c r="C39" s="42" t="s">
        <v>1842</v>
      </c>
      <c r="D39" s="42" t="s">
        <v>2382</v>
      </c>
      <c r="E39" s="42" t="s">
        <v>1843</v>
      </c>
      <c r="F39" s="42" t="s">
        <v>2383</v>
      </c>
      <c r="G39" s="42" t="s">
        <v>1844</v>
      </c>
      <c r="H39" s="42" t="s">
        <v>2384</v>
      </c>
      <c r="I39" s="42" t="s">
        <v>1845</v>
      </c>
      <c r="J39" s="42" t="s">
        <v>2385</v>
      </c>
      <c r="K39" s="42" t="s">
        <v>1846</v>
      </c>
      <c r="L39" s="42" t="s">
        <v>2386</v>
      </c>
      <c r="M39" s="42" t="s">
        <v>1847</v>
      </c>
      <c r="N39" s="42" t="s">
        <v>2387</v>
      </c>
      <c r="O39" s="42" t="s">
        <v>1848</v>
      </c>
    </row>
    <row r="40" spans="1:15" x14ac:dyDescent="0.25">
      <c r="A40" t="s">
        <v>670</v>
      </c>
      <c r="B40" s="42" t="s">
        <v>2388</v>
      </c>
      <c r="C40" s="42" t="s">
        <v>1849</v>
      </c>
      <c r="D40" s="42" t="s">
        <v>2389</v>
      </c>
      <c r="E40" s="42" t="s">
        <v>1850</v>
      </c>
      <c r="F40" s="42" t="s">
        <v>2390</v>
      </c>
      <c r="G40" s="42" t="s">
        <v>1851</v>
      </c>
      <c r="H40" s="42" t="s">
        <v>2391</v>
      </c>
      <c r="I40" s="42" t="s">
        <v>1852</v>
      </c>
      <c r="J40" s="42" t="s">
        <v>2392</v>
      </c>
      <c r="K40" s="42" t="s">
        <v>1853</v>
      </c>
      <c r="L40" s="42" t="s">
        <v>2393</v>
      </c>
      <c r="M40" s="42" t="s">
        <v>1854</v>
      </c>
      <c r="N40" s="42" t="s">
        <v>2394</v>
      </c>
      <c r="O40" s="42" t="s">
        <v>1855</v>
      </c>
    </row>
    <row r="41" spans="1:15" x14ac:dyDescent="0.25">
      <c r="A41" t="s">
        <v>676</v>
      </c>
      <c r="B41" s="42" t="s">
        <v>2395</v>
      </c>
      <c r="C41" s="42" t="s">
        <v>1856</v>
      </c>
      <c r="D41" s="42" t="s">
        <v>2396</v>
      </c>
      <c r="E41" s="42" t="s">
        <v>1857</v>
      </c>
      <c r="F41" s="42" t="s">
        <v>2397</v>
      </c>
      <c r="G41" s="42" t="s">
        <v>1858</v>
      </c>
      <c r="H41" s="42" t="s">
        <v>2398</v>
      </c>
      <c r="I41" s="42" t="s">
        <v>1481</v>
      </c>
      <c r="J41" s="42" t="s">
        <v>2399</v>
      </c>
      <c r="K41" s="42" t="s">
        <v>1859</v>
      </c>
      <c r="L41" s="42" t="s">
        <v>2400</v>
      </c>
      <c r="M41" s="42" t="s">
        <v>1860</v>
      </c>
      <c r="N41" s="42" t="s">
        <v>2401</v>
      </c>
      <c r="O41" s="42" t="s">
        <v>1861</v>
      </c>
    </row>
    <row r="42" spans="1:15" x14ac:dyDescent="0.25">
      <c r="A42" t="s">
        <v>683</v>
      </c>
      <c r="B42" s="42" t="s">
        <v>2402</v>
      </c>
      <c r="C42" s="42" t="s">
        <v>1862</v>
      </c>
      <c r="D42" s="42" t="s">
        <v>2403</v>
      </c>
      <c r="E42" s="42" t="s">
        <v>1863</v>
      </c>
      <c r="F42" s="42" t="s">
        <v>2404</v>
      </c>
      <c r="G42" s="42" t="s">
        <v>1864</v>
      </c>
      <c r="H42" s="42" t="s">
        <v>2405</v>
      </c>
      <c r="I42" s="42" t="s">
        <v>1865</v>
      </c>
      <c r="J42" s="42" t="s">
        <v>596</v>
      </c>
      <c r="K42" s="42" t="s">
        <v>1866</v>
      </c>
      <c r="L42" s="42" t="s">
        <v>2406</v>
      </c>
      <c r="M42" s="42" t="s">
        <v>1867</v>
      </c>
      <c r="N42" s="42" t="s">
        <v>2407</v>
      </c>
      <c r="O42" s="42" t="s">
        <v>1868</v>
      </c>
    </row>
    <row r="43" spans="1:15" x14ac:dyDescent="0.25">
      <c r="A43" t="s">
        <v>691</v>
      </c>
      <c r="B43" s="42" t="s">
        <v>2408</v>
      </c>
      <c r="C43" s="42" t="s">
        <v>1869</v>
      </c>
      <c r="D43" s="42" t="s">
        <v>2409</v>
      </c>
      <c r="E43" s="42" t="s">
        <v>1870</v>
      </c>
      <c r="F43" s="42" t="s">
        <v>2410</v>
      </c>
      <c r="G43" s="42" t="s">
        <v>1871</v>
      </c>
      <c r="H43" s="42" t="s">
        <v>2411</v>
      </c>
      <c r="I43" s="42" t="s">
        <v>1872</v>
      </c>
      <c r="J43" s="42" t="s">
        <v>1738</v>
      </c>
      <c r="K43" s="42" t="s">
        <v>1873</v>
      </c>
      <c r="L43" s="42" t="s">
        <v>2412</v>
      </c>
      <c r="M43" s="42" t="s">
        <v>1874</v>
      </c>
      <c r="N43" s="42" t="s">
        <v>2413</v>
      </c>
      <c r="O43" s="42" t="s">
        <v>1875</v>
      </c>
    </row>
    <row r="44" spans="1:15" x14ac:dyDescent="0.25">
      <c r="A44" t="s">
        <v>699</v>
      </c>
      <c r="B44" s="42" t="s">
        <v>2414</v>
      </c>
      <c r="C44" s="42" t="s">
        <v>1876</v>
      </c>
      <c r="D44" s="42" t="s">
        <v>2415</v>
      </c>
      <c r="E44" s="42" t="s">
        <v>1877</v>
      </c>
      <c r="F44" s="42" t="s">
        <v>2416</v>
      </c>
      <c r="G44" s="42" t="s">
        <v>1878</v>
      </c>
      <c r="H44" s="42" t="s">
        <v>2417</v>
      </c>
      <c r="I44" s="42" t="s">
        <v>1879</v>
      </c>
      <c r="J44" s="42" t="s">
        <v>2418</v>
      </c>
      <c r="K44" s="42" t="s">
        <v>1880</v>
      </c>
      <c r="L44" s="42" t="s">
        <v>2419</v>
      </c>
      <c r="M44" s="42" t="s">
        <v>1881</v>
      </c>
      <c r="N44" s="42" t="s">
        <v>2420</v>
      </c>
      <c r="O44" s="42" t="s">
        <v>1882</v>
      </c>
    </row>
    <row r="45" spans="1:15" x14ac:dyDescent="0.25">
      <c r="B45" s="42"/>
      <c r="C45" s="42"/>
      <c r="D45" s="42"/>
      <c r="E45" s="42"/>
      <c r="F45" s="42"/>
      <c r="G45" s="42"/>
      <c r="H45" s="42"/>
      <c r="I45" s="42"/>
      <c r="J45" s="42"/>
      <c r="K45" s="42"/>
      <c r="L45" s="42"/>
      <c r="M45" s="42"/>
      <c r="N45" s="42"/>
      <c r="O45" s="42"/>
    </row>
    <row r="46" spans="1:15" x14ac:dyDescent="0.25">
      <c r="A46" t="s">
        <v>224</v>
      </c>
    </row>
    <row r="47" spans="1:15" x14ac:dyDescent="0.25">
      <c r="A47" t="s">
        <v>707</v>
      </c>
    </row>
    <row r="49" spans="1:1" x14ac:dyDescent="0.25">
      <c r="A49" t="s">
        <v>189</v>
      </c>
    </row>
    <row r="50" spans="1:1" x14ac:dyDescent="0.25">
      <c r="A50" t="s">
        <v>281</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row r="61" spans="1:1" x14ac:dyDescent="0.25">
      <c r="A61" t="s">
        <v>319</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31"/>
  <sheetViews>
    <sheetView workbookViewId="0"/>
  </sheetViews>
  <sheetFormatPr defaultRowHeight="15" x14ac:dyDescent="0.25"/>
  <cols>
    <col min="1" max="1" width="8.7109375" customWidth="1"/>
    <col min="2" max="7" width="30.7109375" customWidth="1"/>
  </cols>
  <sheetData>
    <row r="1" spans="1:8" x14ac:dyDescent="0.25">
      <c r="A1" s="4" t="s">
        <v>7</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214</v>
      </c>
      <c r="B3" s="7" t="s">
        <v>178</v>
      </c>
      <c r="C3" s="7" t="s">
        <v>178</v>
      </c>
      <c r="D3" s="7" t="s">
        <v>178</v>
      </c>
      <c r="E3" s="7" t="s">
        <v>178</v>
      </c>
      <c r="F3" s="7" t="s">
        <v>178</v>
      </c>
      <c r="G3" s="7" t="s">
        <v>178</v>
      </c>
    </row>
    <row r="4" spans="1:8" x14ac:dyDescent="0.25">
      <c r="A4" t="s">
        <v>215</v>
      </c>
      <c r="B4" s="7">
        <v>82</v>
      </c>
      <c r="C4" s="7">
        <v>58</v>
      </c>
      <c r="D4" s="7">
        <v>81</v>
      </c>
      <c r="E4" s="7">
        <v>53</v>
      </c>
      <c r="F4" s="7">
        <v>82</v>
      </c>
      <c r="G4" s="7">
        <v>80</v>
      </c>
    </row>
    <row r="5" spans="1:8" x14ac:dyDescent="0.25">
      <c r="A5" t="s">
        <v>216</v>
      </c>
      <c r="B5" s="7">
        <v>79</v>
      </c>
      <c r="C5" s="7">
        <v>57</v>
      </c>
      <c r="D5" s="7">
        <v>79</v>
      </c>
      <c r="E5" s="7">
        <v>53</v>
      </c>
      <c r="F5" s="7">
        <v>83</v>
      </c>
      <c r="G5" s="7">
        <v>79</v>
      </c>
    </row>
    <row r="6" spans="1:8" x14ac:dyDescent="0.25">
      <c r="A6" t="s">
        <v>217</v>
      </c>
      <c r="B6" s="7">
        <v>81</v>
      </c>
      <c r="C6" s="7">
        <v>61</v>
      </c>
      <c r="D6" s="7">
        <v>82</v>
      </c>
      <c r="E6" s="7">
        <v>73</v>
      </c>
      <c r="F6" s="7">
        <v>85</v>
      </c>
      <c r="G6" s="7">
        <v>80</v>
      </c>
    </row>
    <row r="7" spans="1:8" x14ac:dyDescent="0.25">
      <c r="A7" t="s">
        <v>218</v>
      </c>
      <c r="B7" s="7">
        <v>81</v>
      </c>
      <c r="C7" s="7">
        <v>60</v>
      </c>
      <c r="D7" s="7">
        <v>82</v>
      </c>
      <c r="E7" s="7">
        <v>72</v>
      </c>
      <c r="F7" s="7">
        <v>86</v>
      </c>
      <c r="G7" s="7">
        <v>80</v>
      </c>
    </row>
    <row r="8" spans="1:8" x14ac:dyDescent="0.25">
      <c r="A8" t="s">
        <v>219</v>
      </c>
      <c r="B8" s="7">
        <v>81</v>
      </c>
      <c r="C8" s="7">
        <v>62</v>
      </c>
      <c r="D8" s="7">
        <v>81</v>
      </c>
      <c r="E8" s="7">
        <v>72</v>
      </c>
      <c r="F8" s="7">
        <v>85</v>
      </c>
      <c r="G8" s="7">
        <v>80</v>
      </c>
    </row>
    <row r="9" spans="1:8" x14ac:dyDescent="0.25">
      <c r="A9" t="s">
        <v>220</v>
      </c>
      <c r="B9" s="7">
        <v>81</v>
      </c>
      <c r="C9" s="7">
        <v>60</v>
      </c>
      <c r="D9" s="7">
        <v>80</v>
      </c>
      <c r="E9" s="7">
        <v>73</v>
      </c>
      <c r="F9" s="7">
        <v>83</v>
      </c>
      <c r="G9" s="7">
        <v>79</v>
      </c>
    </row>
    <row r="10" spans="1:8" x14ac:dyDescent="0.25">
      <c r="A10" t="s">
        <v>221</v>
      </c>
      <c r="B10" s="7">
        <v>81</v>
      </c>
      <c r="C10" s="7">
        <v>60</v>
      </c>
      <c r="D10" s="7">
        <v>81</v>
      </c>
      <c r="E10" s="7">
        <v>73</v>
      </c>
      <c r="F10" s="7">
        <v>84</v>
      </c>
      <c r="G10" s="7">
        <v>79</v>
      </c>
    </row>
    <row r="11" spans="1:8" x14ac:dyDescent="0.25">
      <c r="A11" t="s">
        <v>222</v>
      </c>
      <c r="B11" s="7">
        <v>81</v>
      </c>
      <c r="C11" s="7">
        <v>60</v>
      </c>
      <c r="D11" s="7">
        <v>81</v>
      </c>
      <c r="E11" s="7">
        <v>74</v>
      </c>
      <c r="F11" s="7">
        <v>84</v>
      </c>
      <c r="G11" s="7">
        <v>78</v>
      </c>
    </row>
    <row r="12" spans="1:8" x14ac:dyDescent="0.25">
      <c r="A12" t="s">
        <v>223</v>
      </c>
      <c r="B12" s="7">
        <v>78</v>
      </c>
      <c r="C12" s="7">
        <v>44</v>
      </c>
      <c r="D12" s="7">
        <v>78</v>
      </c>
      <c r="E12" s="7">
        <v>74</v>
      </c>
      <c r="F12" s="7">
        <v>76</v>
      </c>
      <c r="G12" s="7">
        <v>69</v>
      </c>
    </row>
    <row r="13" spans="1:8" x14ac:dyDescent="0.25">
      <c r="B13" s="7"/>
      <c r="C13" s="7"/>
      <c r="D13" s="7"/>
      <c r="E13" s="7"/>
      <c r="F13" s="7"/>
      <c r="G13" s="7"/>
    </row>
    <row r="14" spans="1:8" x14ac:dyDescent="0.25">
      <c r="A14" t="s">
        <v>224</v>
      </c>
    </row>
    <row r="15" spans="1:8" x14ac:dyDescent="0.25">
      <c r="A15" t="s">
        <v>225</v>
      </c>
    </row>
    <row r="16" spans="1:8" x14ac:dyDescent="0.25">
      <c r="A16" t="s">
        <v>226</v>
      </c>
    </row>
    <row r="17" spans="1:1" x14ac:dyDescent="0.25">
      <c r="A17" t="s">
        <v>227</v>
      </c>
    </row>
    <row r="18" spans="1:1" x14ac:dyDescent="0.25">
      <c r="A18" t="s">
        <v>228</v>
      </c>
    </row>
    <row r="19" spans="1:1" x14ac:dyDescent="0.25">
      <c r="A19" t="s">
        <v>229</v>
      </c>
    </row>
    <row r="21" spans="1:1" x14ac:dyDescent="0.25">
      <c r="A21" t="s">
        <v>189</v>
      </c>
    </row>
    <row r="22" spans="1:1" x14ac:dyDescent="0.25">
      <c r="A22" t="s">
        <v>230</v>
      </c>
    </row>
    <row r="23" spans="1:1" x14ac:dyDescent="0.25">
      <c r="A23" t="s">
        <v>231</v>
      </c>
    </row>
    <row r="25" spans="1:1" x14ac:dyDescent="0.25">
      <c r="A25" t="s">
        <v>195</v>
      </c>
    </row>
    <row r="26" spans="1:1" x14ac:dyDescent="0.25">
      <c r="A26" t="s">
        <v>196</v>
      </c>
    </row>
    <row r="27" spans="1:1" x14ac:dyDescent="0.25">
      <c r="A27" t="s">
        <v>197</v>
      </c>
    </row>
    <row r="28" spans="1:1" x14ac:dyDescent="0.25">
      <c r="A28" t="s">
        <v>198</v>
      </c>
    </row>
    <row r="29" spans="1:1" x14ac:dyDescent="0.25">
      <c r="A29" t="s">
        <v>199</v>
      </c>
    </row>
    <row r="30" spans="1:1" x14ac:dyDescent="0.25">
      <c r="A30" t="s">
        <v>200</v>
      </c>
    </row>
    <row r="31" spans="1:1" x14ac:dyDescent="0.25">
      <c r="A31" t="s">
        <v>201</v>
      </c>
    </row>
  </sheetData>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C44"/>
  <sheetViews>
    <sheetView workbookViewId="0"/>
  </sheetViews>
  <sheetFormatPr defaultRowHeight="15" x14ac:dyDescent="0.25"/>
  <cols>
    <col min="1" max="1" width="54.7109375" customWidth="1"/>
    <col min="2" max="2" width="90.7109375" customWidth="1"/>
  </cols>
  <sheetData>
    <row r="1" spans="1:3" x14ac:dyDescent="0.25">
      <c r="A1" s="4" t="s">
        <v>50</v>
      </c>
      <c r="C1" s="1" t="str">
        <f>HYPERLINK("#'INDEX'!A1", "Back to INDEX")</f>
        <v>Back to INDEX</v>
      </c>
    </row>
    <row r="2" spans="1:3" x14ac:dyDescent="0.25">
      <c r="A2" s="3" t="s">
        <v>1247</v>
      </c>
      <c r="B2" s="3" t="s">
        <v>1248</v>
      </c>
    </row>
    <row r="3" spans="1:3" x14ac:dyDescent="0.25">
      <c r="A3" t="s">
        <v>554</v>
      </c>
      <c r="B3" s="43" t="s">
        <v>2421</v>
      </c>
    </row>
    <row r="4" spans="1:3" x14ac:dyDescent="0.25">
      <c r="A4" t="s">
        <v>494</v>
      </c>
      <c r="B4" s="43" t="s">
        <v>2422</v>
      </c>
    </row>
    <row r="5" spans="1:3" x14ac:dyDescent="0.25">
      <c r="A5" t="s">
        <v>583</v>
      </c>
      <c r="B5" s="43" t="s">
        <v>2423</v>
      </c>
    </row>
    <row r="6" spans="1:3" x14ac:dyDescent="0.25">
      <c r="A6" t="s">
        <v>517</v>
      </c>
      <c r="B6" s="43" t="s">
        <v>2424</v>
      </c>
    </row>
    <row r="7" spans="1:3" x14ac:dyDescent="0.25">
      <c r="A7" t="s">
        <v>447</v>
      </c>
      <c r="B7" s="43" t="s">
        <v>2425</v>
      </c>
    </row>
    <row r="8" spans="1:3" x14ac:dyDescent="0.25">
      <c r="A8" t="s">
        <v>662</v>
      </c>
      <c r="B8" s="43" t="s">
        <v>2426</v>
      </c>
    </row>
    <row r="9" spans="1:3" x14ac:dyDescent="0.25">
      <c r="A9" t="s">
        <v>568</v>
      </c>
      <c r="B9" s="43" t="s">
        <v>2427</v>
      </c>
    </row>
    <row r="10" spans="1:3" x14ac:dyDescent="0.25">
      <c r="A10" t="s">
        <v>486</v>
      </c>
      <c r="B10" s="43" t="s">
        <v>2428</v>
      </c>
    </row>
    <row r="11" spans="1:3" x14ac:dyDescent="0.25">
      <c r="A11" t="s">
        <v>547</v>
      </c>
      <c r="B11" s="43" t="s">
        <v>2429</v>
      </c>
    </row>
    <row r="12" spans="1:3" x14ac:dyDescent="0.25">
      <c r="A12" t="s">
        <v>540</v>
      </c>
      <c r="B12" s="43" t="s">
        <v>2430</v>
      </c>
    </row>
    <row r="13" spans="1:3" x14ac:dyDescent="0.25">
      <c r="A13" t="s">
        <v>509</v>
      </c>
      <c r="B13" s="43" t="s">
        <v>2431</v>
      </c>
    </row>
    <row r="14" spans="1:3" x14ac:dyDescent="0.25">
      <c r="A14" t="s">
        <v>691</v>
      </c>
      <c r="B14" s="43" t="s">
        <v>2432</v>
      </c>
    </row>
    <row r="15" spans="1:3" x14ac:dyDescent="0.25">
      <c r="A15" t="s">
        <v>408</v>
      </c>
      <c r="B15" s="43" t="s">
        <v>2433</v>
      </c>
    </row>
    <row r="16" spans="1:3" x14ac:dyDescent="0.25">
      <c r="A16" t="s">
        <v>478</v>
      </c>
      <c r="B16" s="43" t="s">
        <v>2434</v>
      </c>
    </row>
    <row r="17" spans="1:2" x14ac:dyDescent="0.25">
      <c r="A17" t="s">
        <v>463</v>
      </c>
      <c r="B17" s="43" t="s">
        <v>2435</v>
      </c>
    </row>
    <row r="18" spans="1:2" x14ac:dyDescent="0.25">
      <c r="A18" t="s">
        <v>575</v>
      </c>
      <c r="B18" s="43" t="s">
        <v>2436</v>
      </c>
    </row>
    <row r="19" spans="1:2" x14ac:dyDescent="0.25">
      <c r="A19" t="s">
        <v>432</v>
      </c>
      <c r="B19" s="43" t="s">
        <v>2437</v>
      </c>
    </row>
    <row r="20" spans="1:2" x14ac:dyDescent="0.25">
      <c r="A20" t="s">
        <v>631</v>
      </c>
      <c r="B20" s="43" t="s">
        <v>2438</v>
      </c>
    </row>
    <row r="21" spans="1:2" x14ac:dyDescent="0.25">
      <c r="A21" t="s">
        <v>533</v>
      </c>
      <c r="B21" s="43" t="s">
        <v>2439</v>
      </c>
    </row>
    <row r="22" spans="1:2" x14ac:dyDescent="0.25">
      <c r="A22" t="s">
        <v>654</v>
      </c>
      <c r="B22" s="43" t="s">
        <v>2440</v>
      </c>
    </row>
    <row r="23" spans="1:2" x14ac:dyDescent="0.25">
      <c r="A23" t="s">
        <v>424</v>
      </c>
      <c r="B23" s="43" t="s">
        <v>2441</v>
      </c>
    </row>
    <row r="24" spans="1:2" x14ac:dyDescent="0.25">
      <c r="A24" t="s">
        <v>599</v>
      </c>
      <c r="B24" s="43" t="s">
        <v>2442</v>
      </c>
    </row>
    <row r="25" spans="1:2" x14ac:dyDescent="0.25">
      <c r="A25" t="s">
        <v>591</v>
      </c>
      <c r="B25" s="43" t="s">
        <v>2443</v>
      </c>
    </row>
    <row r="26" spans="1:2" x14ac:dyDescent="0.25">
      <c r="A26" t="s">
        <v>501</v>
      </c>
      <c r="B26" s="43" t="s">
        <v>2444</v>
      </c>
    </row>
    <row r="27" spans="1:2" x14ac:dyDescent="0.25">
      <c r="A27" t="s">
        <v>683</v>
      </c>
      <c r="B27" s="43" t="s">
        <v>2445</v>
      </c>
    </row>
    <row r="28" spans="1:2" x14ac:dyDescent="0.25">
      <c r="A28" t="s">
        <v>561</v>
      </c>
      <c r="B28" s="43" t="s">
        <v>2446</v>
      </c>
    </row>
    <row r="29" spans="1:2" x14ac:dyDescent="0.25">
      <c r="A29" t="s">
        <v>400</v>
      </c>
      <c r="B29" s="43" t="s">
        <v>2447</v>
      </c>
    </row>
    <row r="30" spans="1:2" x14ac:dyDescent="0.25">
      <c r="A30" t="s">
        <v>676</v>
      </c>
      <c r="B30" s="43" t="s">
        <v>2448</v>
      </c>
    </row>
    <row r="31" spans="1:2" x14ac:dyDescent="0.25">
      <c r="A31" t="s">
        <v>393</v>
      </c>
      <c r="B31" s="43" t="s">
        <v>2449</v>
      </c>
    </row>
    <row r="32" spans="1:2" x14ac:dyDescent="0.25">
      <c r="A32" t="s">
        <v>638</v>
      </c>
      <c r="B32" s="43" t="s">
        <v>2450</v>
      </c>
    </row>
    <row r="33" spans="1:2" x14ac:dyDescent="0.25">
      <c r="A33" t="s">
        <v>607</v>
      </c>
      <c r="B33" s="43" t="s">
        <v>2451</v>
      </c>
    </row>
    <row r="34" spans="1:2" x14ac:dyDescent="0.25">
      <c r="A34" t="s">
        <v>440</v>
      </c>
      <c r="B34" s="43" t="s">
        <v>2452</v>
      </c>
    </row>
    <row r="35" spans="1:2" x14ac:dyDescent="0.25">
      <c r="A35" t="s">
        <v>623</v>
      </c>
      <c r="B35" s="43" t="s">
        <v>2453</v>
      </c>
    </row>
    <row r="36" spans="1:2" x14ac:dyDescent="0.25">
      <c r="A36" t="s">
        <v>646</v>
      </c>
      <c r="B36" s="43" t="s">
        <v>2454</v>
      </c>
    </row>
    <row r="37" spans="1:2" x14ac:dyDescent="0.25">
      <c r="A37" t="s">
        <v>416</v>
      </c>
      <c r="B37" s="43" t="s">
        <v>2455</v>
      </c>
    </row>
    <row r="38" spans="1:2" x14ac:dyDescent="0.25">
      <c r="A38" t="s">
        <v>455</v>
      </c>
      <c r="B38" s="43" t="s">
        <v>2456</v>
      </c>
    </row>
    <row r="39" spans="1:2" x14ac:dyDescent="0.25">
      <c r="A39" t="s">
        <v>525</v>
      </c>
      <c r="B39" s="43" t="s">
        <v>2457</v>
      </c>
    </row>
    <row r="40" spans="1:2" x14ac:dyDescent="0.25">
      <c r="A40" t="s">
        <v>385</v>
      </c>
      <c r="B40" s="43" t="s">
        <v>2458</v>
      </c>
    </row>
    <row r="41" spans="1:2" x14ac:dyDescent="0.25">
      <c r="A41" t="s">
        <v>471</v>
      </c>
      <c r="B41" s="43" t="s">
        <v>2459</v>
      </c>
    </row>
    <row r="42" spans="1:2" x14ac:dyDescent="0.25">
      <c r="A42" t="s">
        <v>615</v>
      </c>
      <c r="B42" s="43" t="s">
        <v>2460</v>
      </c>
    </row>
    <row r="43" spans="1:2" x14ac:dyDescent="0.25">
      <c r="A43" t="s">
        <v>670</v>
      </c>
      <c r="B43" s="43" t="s">
        <v>2461</v>
      </c>
    </row>
    <row r="44" spans="1:2" x14ac:dyDescent="0.25">
      <c r="B44" s="43"/>
    </row>
  </sheetData>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P61"/>
  <sheetViews>
    <sheetView workbookViewId="0"/>
  </sheetViews>
  <sheetFormatPr defaultRowHeight="15" x14ac:dyDescent="0.25"/>
  <cols>
    <col min="1" max="1" width="38.7109375" customWidth="1"/>
    <col min="2" max="15" width="12.7109375" customWidth="1"/>
  </cols>
  <sheetData>
    <row r="1" spans="1:16" x14ac:dyDescent="0.25">
      <c r="A1" s="4" t="s">
        <v>51</v>
      </c>
      <c r="P1" s="1" t="str">
        <f>HYPERLINK("#'INDEX'!A1", "Back to INDEX")</f>
        <v>Back to INDEX</v>
      </c>
    </row>
    <row r="2" spans="1:16" ht="76.5" x14ac:dyDescent="0.25">
      <c r="A2" s="3" t="s">
        <v>178</v>
      </c>
      <c r="B2" s="3" t="s">
        <v>1290</v>
      </c>
      <c r="C2" s="3" t="s">
        <v>1291</v>
      </c>
      <c r="D2" s="3" t="s">
        <v>1292</v>
      </c>
      <c r="E2" s="3" t="s">
        <v>1293</v>
      </c>
      <c r="F2" s="3" t="s">
        <v>1294</v>
      </c>
      <c r="G2" s="3" t="s">
        <v>1295</v>
      </c>
      <c r="H2" s="3" t="s">
        <v>1296</v>
      </c>
      <c r="I2" s="3" t="s">
        <v>1297</v>
      </c>
      <c r="J2" s="3" t="s">
        <v>1298</v>
      </c>
      <c r="K2" s="3" t="s">
        <v>1299</v>
      </c>
      <c r="L2" s="3" t="s">
        <v>1300</v>
      </c>
      <c r="M2" s="3" t="s">
        <v>1301</v>
      </c>
      <c r="N2" s="3" t="s">
        <v>1302</v>
      </c>
      <c r="O2" s="3" t="s">
        <v>1303</v>
      </c>
    </row>
    <row r="3" spans="1:16" x14ac:dyDescent="0.25">
      <c r="A3" t="s">
        <v>385</v>
      </c>
      <c r="B3" s="44" t="s">
        <v>2266</v>
      </c>
      <c r="C3" s="44" t="s">
        <v>1883</v>
      </c>
      <c r="D3" s="44" t="s">
        <v>2462</v>
      </c>
      <c r="E3" s="44" t="s">
        <v>1884</v>
      </c>
      <c r="F3" s="44" t="s">
        <v>2463</v>
      </c>
      <c r="G3" s="44" t="s">
        <v>1885</v>
      </c>
      <c r="H3" s="44" t="s">
        <v>2464</v>
      </c>
      <c r="I3" s="44" t="s">
        <v>1886</v>
      </c>
      <c r="J3" s="44" t="s">
        <v>2465</v>
      </c>
      <c r="K3" s="44" t="s">
        <v>1887</v>
      </c>
      <c r="L3" s="44" t="s">
        <v>2466</v>
      </c>
      <c r="M3" s="44" t="s">
        <v>1888</v>
      </c>
      <c r="N3" s="44" t="s">
        <v>688</v>
      </c>
      <c r="O3" s="44" t="s">
        <v>1889</v>
      </c>
    </row>
    <row r="4" spans="1:16" x14ac:dyDescent="0.25">
      <c r="A4" t="s">
        <v>393</v>
      </c>
      <c r="B4" s="44" t="s">
        <v>2467</v>
      </c>
      <c r="C4" s="44" t="s">
        <v>1890</v>
      </c>
      <c r="D4" s="44" t="s">
        <v>2468</v>
      </c>
      <c r="E4" s="44" t="s">
        <v>1891</v>
      </c>
      <c r="F4" s="44" t="s">
        <v>2469</v>
      </c>
      <c r="G4" s="44" t="s">
        <v>1892</v>
      </c>
      <c r="H4" s="44" t="s">
        <v>2470</v>
      </c>
      <c r="I4" s="44" t="s">
        <v>1893</v>
      </c>
      <c r="J4" s="44" t="s">
        <v>2471</v>
      </c>
      <c r="K4" s="44" t="s">
        <v>1894</v>
      </c>
      <c r="L4" s="44" t="s">
        <v>2472</v>
      </c>
      <c r="M4" s="44" t="s">
        <v>1895</v>
      </c>
      <c r="N4" s="44" t="s">
        <v>2473</v>
      </c>
      <c r="O4" s="44" t="s">
        <v>1896</v>
      </c>
    </row>
    <row r="5" spans="1:16" x14ac:dyDescent="0.25">
      <c r="A5" t="s">
        <v>400</v>
      </c>
      <c r="B5" s="44" t="s">
        <v>2474</v>
      </c>
      <c r="C5" s="44" t="s">
        <v>1897</v>
      </c>
      <c r="D5" s="44" t="s">
        <v>2475</v>
      </c>
      <c r="E5" s="44" t="s">
        <v>1898</v>
      </c>
      <c r="F5" s="44" t="s">
        <v>2476</v>
      </c>
      <c r="G5" s="44" t="s">
        <v>1899</v>
      </c>
      <c r="H5" s="44" t="s">
        <v>2109</v>
      </c>
      <c r="I5" s="44" t="s">
        <v>1900</v>
      </c>
      <c r="J5" s="44" t="s">
        <v>2477</v>
      </c>
      <c r="K5" s="44" t="s">
        <v>1901</v>
      </c>
      <c r="L5" s="44" t="s">
        <v>2478</v>
      </c>
      <c r="M5" s="44" t="s">
        <v>1902</v>
      </c>
      <c r="N5" s="44" t="s">
        <v>2479</v>
      </c>
      <c r="O5" s="44" t="s">
        <v>1903</v>
      </c>
    </row>
    <row r="6" spans="1:16" x14ac:dyDescent="0.25">
      <c r="A6" t="s">
        <v>408</v>
      </c>
      <c r="B6" s="44" t="s">
        <v>2480</v>
      </c>
      <c r="C6" s="44" t="s">
        <v>1904</v>
      </c>
      <c r="D6" s="44" t="s">
        <v>2481</v>
      </c>
      <c r="E6" s="44" t="s">
        <v>1905</v>
      </c>
      <c r="F6" s="44" t="s">
        <v>2482</v>
      </c>
      <c r="G6" s="44" t="s">
        <v>1906</v>
      </c>
      <c r="H6" s="44" t="s">
        <v>2483</v>
      </c>
      <c r="I6" s="44" t="s">
        <v>1907</v>
      </c>
      <c r="J6" s="44" t="s">
        <v>2484</v>
      </c>
      <c r="K6" s="44" t="s">
        <v>1908</v>
      </c>
      <c r="L6" s="44" t="s">
        <v>2485</v>
      </c>
      <c r="M6" s="44" t="s">
        <v>1909</v>
      </c>
      <c r="N6" s="44" t="s">
        <v>2486</v>
      </c>
      <c r="O6" s="44" t="s">
        <v>1910</v>
      </c>
    </row>
    <row r="7" spans="1:16" x14ac:dyDescent="0.25">
      <c r="A7" t="s">
        <v>416</v>
      </c>
      <c r="B7" s="44" t="s">
        <v>2487</v>
      </c>
      <c r="C7" s="44" t="s">
        <v>1911</v>
      </c>
      <c r="D7" s="44" t="s">
        <v>2488</v>
      </c>
      <c r="E7" s="44" t="s">
        <v>1912</v>
      </c>
      <c r="F7" s="44" t="s">
        <v>2489</v>
      </c>
      <c r="G7" s="44" t="s">
        <v>1913</v>
      </c>
      <c r="H7" s="44" t="s">
        <v>2490</v>
      </c>
      <c r="I7" s="44" t="s">
        <v>1055</v>
      </c>
      <c r="J7" s="44" t="s">
        <v>2491</v>
      </c>
      <c r="K7" s="44" t="s">
        <v>420</v>
      </c>
      <c r="L7" s="44" t="s">
        <v>2492</v>
      </c>
      <c r="M7" s="44" t="s">
        <v>1914</v>
      </c>
      <c r="N7" s="44" t="s">
        <v>874</v>
      </c>
      <c r="O7" s="44" t="s">
        <v>1915</v>
      </c>
    </row>
    <row r="8" spans="1:16" x14ac:dyDescent="0.25">
      <c r="A8" t="s">
        <v>424</v>
      </c>
      <c r="B8" s="44" t="s">
        <v>2493</v>
      </c>
      <c r="C8" s="44" t="s">
        <v>1916</v>
      </c>
      <c r="D8" s="44" t="s">
        <v>2494</v>
      </c>
      <c r="E8" s="44" t="s">
        <v>1917</v>
      </c>
      <c r="F8" s="44" t="s">
        <v>2495</v>
      </c>
      <c r="G8" s="44" t="s">
        <v>1918</v>
      </c>
      <c r="H8" s="44" t="s">
        <v>2496</v>
      </c>
      <c r="I8" s="44" t="s">
        <v>1919</v>
      </c>
      <c r="J8" s="44" t="s">
        <v>2497</v>
      </c>
      <c r="K8" s="44" t="s">
        <v>1920</v>
      </c>
      <c r="L8" s="44" t="s">
        <v>2498</v>
      </c>
      <c r="M8" s="44" t="s">
        <v>1921</v>
      </c>
      <c r="N8" s="44" t="s">
        <v>2499</v>
      </c>
      <c r="O8" s="44" t="s">
        <v>1922</v>
      </c>
    </row>
    <row r="9" spans="1:16" x14ac:dyDescent="0.25">
      <c r="A9" t="s">
        <v>432</v>
      </c>
      <c r="B9" s="44" t="s">
        <v>1537</v>
      </c>
      <c r="C9" s="44" t="s">
        <v>1540</v>
      </c>
      <c r="D9" s="44" t="s">
        <v>2500</v>
      </c>
      <c r="E9" s="44" t="s">
        <v>489</v>
      </c>
      <c r="F9" s="44" t="s">
        <v>2501</v>
      </c>
      <c r="G9" s="44" t="s">
        <v>1923</v>
      </c>
      <c r="H9" s="44" t="s">
        <v>2296</v>
      </c>
      <c r="I9" s="44" t="s">
        <v>1924</v>
      </c>
      <c r="J9" s="44" t="s">
        <v>2502</v>
      </c>
      <c r="K9" s="44" t="s">
        <v>1925</v>
      </c>
      <c r="L9" s="44" t="s">
        <v>2503</v>
      </c>
      <c r="M9" s="44" t="s">
        <v>1926</v>
      </c>
      <c r="N9" s="44" t="s">
        <v>938</v>
      </c>
      <c r="O9" s="44" t="s">
        <v>1927</v>
      </c>
    </row>
    <row r="10" spans="1:16" x14ac:dyDescent="0.25">
      <c r="A10" t="s">
        <v>440</v>
      </c>
      <c r="B10" s="44" t="s">
        <v>2504</v>
      </c>
      <c r="C10" s="44" t="s">
        <v>762</v>
      </c>
      <c r="D10" s="44" t="s">
        <v>2505</v>
      </c>
      <c r="E10" s="44" t="s">
        <v>1928</v>
      </c>
      <c r="F10" s="44" t="s">
        <v>2506</v>
      </c>
      <c r="G10" s="44" t="s">
        <v>1929</v>
      </c>
      <c r="H10" s="44" t="s">
        <v>2507</v>
      </c>
      <c r="I10" s="44" t="s">
        <v>1930</v>
      </c>
      <c r="J10" s="44" t="s">
        <v>2508</v>
      </c>
      <c r="K10" s="44" t="s">
        <v>1916</v>
      </c>
      <c r="L10" s="44" t="s">
        <v>2509</v>
      </c>
      <c r="M10" s="44" t="s">
        <v>1931</v>
      </c>
      <c r="N10" s="44" t="s">
        <v>2510</v>
      </c>
      <c r="O10" s="44" t="s">
        <v>1932</v>
      </c>
    </row>
    <row r="11" spans="1:16" x14ac:dyDescent="0.25">
      <c r="A11" t="s">
        <v>447</v>
      </c>
      <c r="B11" s="44" t="s">
        <v>2511</v>
      </c>
      <c r="C11" s="44" t="s">
        <v>1933</v>
      </c>
      <c r="D11" s="44" t="s">
        <v>2512</v>
      </c>
      <c r="E11" s="44" t="s">
        <v>1934</v>
      </c>
      <c r="F11" s="44" t="s">
        <v>2513</v>
      </c>
      <c r="G11" s="44" t="s">
        <v>1935</v>
      </c>
      <c r="H11" s="44" t="s">
        <v>2514</v>
      </c>
      <c r="I11" s="44" t="s">
        <v>1936</v>
      </c>
      <c r="J11" s="44" t="s">
        <v>2515</v>
      </c>
      <c r="K11" s="44" t="s">
        <v>1937</v>
      </c>
      <c r="L11" s="44" t="s">
        <v>2516</v>
      </c>
      <c r="M11" s="44" t="s">
        <v>1938</v>
      </c>
      <c r="N11" s="44" t="s">
        <v>2517</v>
      </c>
      <c r="O11" s="44" t="s">
        <v>1939</v>
      </c>
    </row>
    <row r="12" spans="1:16" x14ac:dyDescent="0.25">
      <c r="A12" t="s">
        <v>455</v>
      </c>
      <c r="B12" s="44" t="s">
        <v>2518</v>
      </c>
      <c r="C12" s="44" t="s">
        <v>1940</v>
      </c>
      <c r="D12" s="44" t="s">
        <v>2519</v>
      </c>
      <c r="E12" s="44" t="s">
        <v>1941</v>
      </c>
      <c r="F12" s="44" t="s">
        <v>2520</v>
      </c>
      <c r="G12" s="44" t="s">
        <v>1942</v>
      </c>
      <c r="H12" s="44" t="s">
        <v>2521</v>
      </c>
      <c r="I12" s="44" t="s">
        <v>1943</v>
      </c>
      <c r="J12" s="44" t="s">
        <v>2522</v>
      </c>
      <c r="K12" s="44" t="s">
        <v>1944</v>
      </c>
      <c r="L12" s="44" t="s">
        <v>2523</v>
      </c>
      <c r="M12" s="44" t="s">
        <v>1945</v>
      </c>
      <c r="N12" s="44" t="s">
        <v>2524</v>
      </c>
      <c r="O12" s="44" t="s">
        <v>1946</v>
      </c>
    </row>
    <row r="13" spans="1:16" x14ac:dyDescent="0.25">
      <c r="A13" t="s">
        <v>463</v>
      </c>
      <c r="B13" s="44" t="s">
        <v>2525</v>
      </c>
      <c r="C13" s="44" t="s">
        <v>1947</v>
      </c>
      <c r="D13" s="44" t="s">
        <v>2526</v>
      </c>
      <c r="E13" s="44" t="s">
        <v>1948</v>
      </c>
      <c r="F13" s="44" t="s">
        <v>2527</v>
      </c>
      <c r="G13" s="44" t="s">
        <v>1949</v>
      </c>
      <c r="H13" s="44" t="s">
        <v>2528</v>
      </c>
      <c r="I13" s="44" t="s">
        <v>1950</v>
      </c>
      <c r="J13" s="44" t="s">
        <v>1419</v>
      </c>
      <c r="K13" s="44" t="s">
        <v>1951</v>
      </c>
      <c r="L13" s="44" t="s">
        <v>2529</v>
      </c>
      <c r="M13" s="44" t="s">
        <v>1952</v>
      </c>
      <c r="N13" s="44" t="s">
        <v>1220</v>
      </c>
      <c r="O13" s="44" t="s">
        <v>1953</v>
      </c>
    </row>
    <row r="14" spans="1:16" x14ac:dyDescent="0.25">
      <c r="A14" t="s">
        <v>471</v>
      </c>
      <c r="B14" s="44" t="s">
        <v>2530</v>
      </c>
      <c r="C14" s="44" t="s">
        <v>1954</v>
      </c>
      <c r="D14" s="44" t="s">
        <v>2531</v>
      </c>
      <c r="E14" s="44" t="s">
        <v>1955</v>
      </c>
      <c r="F14" s="44" t="s">
        <v>2532</v>
      </c>
      <c r="G14" s="44" t="s">
        <v>1956</v>
      </c>
      <c r="H14" s="44" t="s">
        <v>2533</v>
      </c>
      <c r="I14" s="44" t="s">
        <v>1957</v>
      </c>
      <c r="J14" s="44" t="s">
        <v>2483</v>
      </c>
      <c r="K14" s="44" t="s">
        <v>1958</v>
      </c>
      <c r="L14" s="44" t="s">
        <v>2534</v>
      </c>
      <c r="M14" s="44" t="s">
        <v>1959</v>
      </c>
      <c r="N14" s="44" t="s">
        <v>2535</v>
      </c>
      <c r="O14" s="44" t="s">
        <v>1960</v>
      </c>
    </row>
    <row r="15" spans="1:16" x14ac:dyDescent="0.25">
      <c r="A15" t="s">
        <v>478</v>
      </c>
      <c r="B15" s="44" t="s">
        <v>2504</v>
      </c>
      <c r="C15" s="44" t="s">
        <v>1961</v>
      </c>
      <c r="D15" s="44" t="s">
        <v>2536</v>
      </c>
      <c r="E15" s="44" t="s">
        <v>1962</v>
      </c>
      <c r="F15" s="44" t="s">
        <v>2537</v>
      </c>
      <c r="G15" s="44" t="s">
        <v>1963</v>
      </c>
      <c r="H15" s="44" t="s">
        <v>2538</v>
      </c>
      <c r="I15" s="44" t="s">
        <v>1964</v>
      </c>
      <c r="J15" s="44" t="s">
        <v>2017</v>
      </c>
      <c r="K15" s="44" t="s">
        <v>1965</v>
      </c>
      <c r="L15" s="44" t="s">
        <v>2539</v>
      </c>
      <c r="M15" s="44" t="s">
        <v>1966</v>
      </c>
      <c r="N15" s="44" t="s">
        <v>2540</v>
      </c>
      <c r="O15" s="44" t="s">
        <v>1967</v>
      </c>
    </row>
    <row r="16" spans="1:16" x14ac:dyDescent="0.25">
      <c r="A16" t="s">
        <v>486</v>
      </c>
      <c r="B16" s="44" t="s">
        <v>1190</v>
      </c>
      <c r="C16" s="44" t="s">
        <v>1968</v>
      </c>
      <c r="D16" s="44" t="s">
        <v>2541</v>
      </c>
      <c r="E16" s="44" t="s">
        <v>1969</v>
      </c>
      <c r="F16" s="44" t="s">
        <v>2542</v>
      </c>
      <c r="G16" s="44" t="s">
        <v>1970</v>
      </c>
      <c r="H16" s="44" t="s">
        <v>899</v>
      </c>
      <c r="I16" s="44" t="s">
        <v>965</v>
      </c>
      <c r="J16" s="44" t="s">
        <v>2543</v>
      </c>
      <c r="K16" s="44" t="s">
        <v>1971</v>
      </c>
      <c r="L16" s="44" t="s">
        <v>2544</v>
      </c>
      <c r="M16" s="44" t="s">
        <v>1972</v>
      </c>
      <c r="N16" s="44" t="s">
        <v>2545</v>
      </c>
      <c r="O16" s="44" t="s">
        <v>1973</v>
      </c>
    </row>
    <row r="17" spans="1:15" x14ac:dyDescent="0.25">
      <c r="A17" t="s">
        <v>494</v>
      </c>
      <c r="B17" s="44" t="s">
        <v>2546</v>
      </c>
      <c r="C17" s="44" t="s">
        <v>1974</v>
      </c>
      <c r="D17" s="44" t="s">
        <v>2547</v>
      </c>
      <c r="E17" s="44" t="s">
        <v>1975</v>
      </c>
      <c r="F17" s="44" t="s">
        <v>2548</v>
      </c>
      <c r="G17" s="44" t="s">
        <v>1976</v>
      </c>
      <c r="H17" s="44" t="s">
        <v>2549</v>
      </c>
      <c r="I17" s="44" t="s">
        <v>806</v>
      </c>
      <c r="J17" s="44" t="s">
        <v>2550</v>
      </c>
      <c r="K17" s="44" t="s">
        <v>1977</v>
      </c>
      <c r="L17" s="44" t="s">
        <v>2551</v>
      </c>
      <c r="M17" s="44" t="s">
        <v>1978</v>
      </c>
      <c r="N17" s="44" t="s">
        <v>2552</v>
      </c>
      <c r="O17" s="44" t="s">
        <v>1979</v>
      </c>
    </row>
    <row r="18" spans="1:15" x14ac:dyDescent="0.25">
      <c r="A18" t="s">
        <v>501</v>
      </c>
      <c r="B18" s="44" t="s">
        <v>2553</v>
      </c>
      <c r="C18" s="44" t="s">
        <v>1980</v>
      </c>
      <c r="D18" s="44" t="s">
        <v>2554</v>
      </c>
      <c r="E18" s="44" t="s">
        <v>1981</v>
      </c>
      <c r="F18" s="44" t="s">
        <v>2555</v>
      </c>
      <c r="G18" s="44" t="s">
        <v>1982</v>
      </c>
      <c r="H18" s="44" t="s">
        <v>2556</v>
      </c>
      <c r="I18" s="44" t="s">
        <v>1983</v>
      </c>
      <c r="J18" s="44" t="s">
        <v>2557</v>
      </c>
      <c r="K18" s="44" t="s">
        <v>1984</v>
      </c>
      <c r="L18" s="44" t="s">
        <v>2558</v>
      </c>
      <c r="M18" s="44" t="s">
        <v>1985</v>
      </c>
      <c r="N18" s="44" t="s">
        <v>2559</v>
      </c>
      <c r="O18" s="44" t="s">
        <v>1986</v>
      </c>
    </row>
    <row r="19" spans="1:15" x14ac:dyDescent="0.25">
      <c r="A19" t="s">
        <v>509</v>
      </c>
      <c r="B19" s="44" t="s">
        <v>2560</v>
      </c>
      <c r="C19" s="44" t="s">
        <v>830</v>
      </c>
      <c r="D19" s="44" t="s">
        <v>2561</v>
      </c>
      <c r="E19" s="44" t="s">
        <v>1987</v>
      </c>
      <c r="F19" s="44" t="s">
        <v>2562</v>
      </c>
      <c r="G19" s="44" t="s">
        <v>1988</v>
      </c>
      <c r="H19" s="44" t="s">
        <v>2563</v>
      </c>
      <c r="I19" s="44" t="s">
        <v>446</v>
      </c>
      <c r="J19" s="44" t="s">
        <v>2003</v>
      </c>
      <c r="K19" s="44" t="s">
        <v>1989</v>
      </c>
      <c r="L19" s="44" t="s">
        <v>2564</v>
      </c>
      <c r="M19" s="44" t="s">
        <v>1990</v>
      </c>
      <c r="N19" s="44" t="s">
        <v>2565</v>
      </c>
      <c r="O19" s="44" t="s">
        <v>1991</v>
      </c>
    </row>
    <row r="20" spans="1:15" x14ac:dyDescent="0.25">
      <c r="A20" t="s">
        <v>517</v>
      </c>
      <c r="B20" s="44" t="s">
        <v>2566</v>
      </c>
      <c r="C20" s="44" t="s">
        <v>1365</v>
      </c>
      <c r="D20" s="44" t="s">
        <v>2567</v>
      </c>
      <c r="E20" s="44" t="s">
        <v>1992</v>
      </c>
      <c r="F20" s="44" t="s">
        <v>2568</v>
      </c>
      <c r="G20" s="44" t="s">
        <v>1993</v>
      </c>
      <c r="H20" s="44" t="s">
        <v>1320</v>
      </c>
      <c r="I20" s="44" t="s">
        <v>1978</v>
      </c>
      <c r="J20" s="44" t="s">
        <v>1647</v>
      </c>
      <c r="K20" s="44" t="s">
        <v>1994</v>
      </c>
      <c r="L20" s="44" t="s">
        <v>2569</v>
      </c>
      <c r="M20" s="44" t="s">
        <v>1995</v>
      </c>
      <c r="N20" s="44" t="s">
        <v>2570</v>
      </c>
      <c r="O20" s="44" t="s">
        <v>1996</v>
      </c>
    </row>
    <row r="21" spans="1:15" x14ac:dyDescent="0.25">
      <c r="A21" t="s">
        <v>525</v>
      </c>
      <c r="B21" s="44" t="s">
        <v>1794</v>
      </c>
      <c r="C21" s="44" t="s">
        <v>1997</v>
      </c>
      <c r="D21" s="44" t="s">
        <v>2571</v>
      </c>
      <c r="E21" s="44" t="s">
        <v>1998</v>
      </c>
      <c r="F21" s="44" t="s">
        <v>2572</v>
      </c>
      <c r="G21" s="44" t="s">
        <v>1999</v>
      </c>
      <c r="H21" s="44" t="s">
        <v>2573</v>
      </c>
      <c r="I21" s="44" t="s">
        <v>2000</v>
      </c>
      <c r="J21" s="44" t="s">
        <v>2574</v>
      </c>
      <c r="K21" s="44" t="s">
        <v>2001</v>
      </c>
      <c r="L21" s="44" t="s">
        <v>2575</v>
      </c>
      <c r="M21" s="44" t="s">
        <v>2002</v>
      </c>
      <c r="N21" s="44" t="s">
        <v>2576</v>
      </c>
      <c r="O21" s="44" t="s">
        <v>2003</v>
      </c>
    </row>
    <row r="22" spans="1:15" x14ac:dyDescent="0.25">
      <c r="A22" t="s">
        <v>533</v>
      </c>
      <c r="B22" s="44" t="s">
        <v>813</v>
      </c>
      <c r="C22" s="44" t="s">
        <v>2004</v>
      </c>
      <c r="D22" s="44" t="s">
        <v>2577</v>
      </c>
      <c r="E22" s="44" t="s">
        <v>2005</v>
      </c>
      <c r="F22" s="44" t="s">
        <v>2578</v>
      </c>
      <c r="G22" s="44" t="s">
        <v>2006</v>
      </c>
      <c r="H22" s="44" t="s">
        <v>2579</v>
      </c>
      <c r="I22" s="44" t="s">
        <v>430</v>
      </c>
      <c r="J22" s="44" t="s">
        <v>1169</v>
      </c>
      <c r="K22" s="44" t="s">
        <v>1169</v>
      </c>
      <c r="L22" s="44" t="s">
        <v>2580</v>
      </c>
      <c r="M22" s="44" t="s">
        <v>2007</v>
      </c>
      <c r="N22" s="44" t="s">
        <v>420</v>
      </c>
      <c r="O22" s="44" t="s">
        <v>2008</v>
      </c>
    </row>
    <row r="23" spans="1:15" x14ac:dyDescent="0.25">
      <c r="A23" t="s">
        <v>540</v>
      </c>
      <c r="B23" s="44" t="s">
        <v>2581</v>
      </c>
      <c r="C23" s="44" t="s">
        <v>2009</v>
      </c>
      <c r="D23" s="44" t="s">
        <v>2582</v>
      </c>
      <c r="E23" s="44" t="s">
        <v>2010</v>
      </c>
      <c r="F23" s="44" t="s">
        <v>2583</v>
      </c>
      <c r="G23" s="44" t="s">
        <v>2011</v>
      </c>
      <c r="H23" s="44" t="s">
        <v>2584</v>
      </c>
      <c r="I23" s="44" t="s">
        <v>2012</v>
      </c>
      <c r="J23" s="44" t="s">
        <v>2585</v>
      </c>
      <c r="K23" s="44" t="s">
        <v>2013</v>
      </c>
      <c r="L23" s="44" t="s">
        <v>2586</v>
      </c>
      <c r="M23" s="44" t="s">
        <v>1107</v>
      </c>
      <c r="N23" s="44" t="s">
        <v>1022</v>
      </c>
      <c r="O23" s="44" t="s">
        <v>2014</v>
      </c>
    </row>
    <row r="24" spans="1:15" x14ac:dyDescent="0.25">
      <c r="A24" t="s">
        <v>547</v>
      </c>
      <c r="B24" s="44" t="s">
        <v>1474</v>
      </c>
      <c r="C24" s="44" t="s">
        <v>1653</v>
      </c>
      <c r="D24" s="44" t="s">
        <v>2587</v>
      </c>
      <c r="E24" s="44" t="s">
        <v>2015</v>
      </c>
      <c r="F24" s="44" t="s">
        <v>2588</v>
      </c>
      <c r="G24" s="44" t="s">
        <v>2016</v>
      </c>
      <c r="H24" s="44" t="s">
        <v>2589</v>
      </c>
      <c r="I24" s="44" t="s">
        <v>2017</v>
      </c>
      <c r="J24" s="44" t="s">
        <v>2590</v>
      </c>
      <c r="K24" s="44" t="s">
        <v>2018</v>
      </c>
      <c r="L24" s="44" t="s">
        <v>444</v>
      </c>
      <c r="M24" s="44" t="s">
        <v>2019</v>
      </c>
      <c r="N24" s="44" t="s">
        <v>2591</v>
      </c>
      <c r="O24" s="44" t="s">
        <v>2020</v>
      </c>
    </row>
    <row r="25" spans="1:15" x14ac:dyDescent="0.25">
      <c r="A25" t="s">
        <v>554</v>
      </c>
      <c r="B25" s="44" t="s">
        <v>2592</v>
      </c>
      <c r="C25" s="44" t="s">
        <v>2021</v>
      </c>
      <c r="D25" s="44" t="s">
        <v>2593</v>
      </c>
      <c r="E25" s="44" t="s">
        <v>2022</v>
      </c>
      <c r="F25" s="44" t="s">
        <v>2594</v>
      </c>
      <c r="G25" s="44" t="s">
        <v>2023</v>
      </c>
      <c r="H25" s="44" t="s">
        <v>2595</v>
      </c>
      <c r="I25" s="44" t="s">
        <v>2024</v>
      </c>
      <c r="J25" s="44" t="s">
        <v>2596</v>
      </c>
      <c r="K25" s="44" t="s">
        <v>2025</v>
      </c>
      <c r="L25" s="44" t="s">
        <v>2597</v>
      </c>
      <c r="M25" s="44" t="s">
        <v>1469</v>
      </c>
      <c r="N25" s="44" t="s">
        <v>2598</v>
      </c>
      <c r="O25" s="44" t="s">
        <v>2026</v>
      </c>
    </row>
    <row r="26" spans="1:15" x14ac:dyDescent="0.25">
      <c r="A26" t="s">
        <v>561</v>
      </c>
      <c r="B26" s="44" t="s">
        <v>2599</v>
      </c>
      <c r="C26" s="44" t="s">
        <v>2027</v>
      </c>
      <c r="D26" s="44" t="s">
        <v>2600</v>
      </c>
      <c r="E26" s="44" t="s">
        <v>2028</v>
      </c>
      <c r="F26" s="44" t="s">
        <v>2601</v>
      </c>
      <c r="G26" s="44" t="s">
        <v>2029</v>
      </c>
      <c r="H26" s="44" t="s">
        <v>2602</v>
      </c>
      <c r="I26" s="44" t="s">
        <v>2030</v>
      </c>
      <c r="J26" s="44" t="s">
        <v>2603</v>
      </c>
      <c r="K26" s="44" t="s">
        <v>2031</v>
      </c>
      <c r="L26" s="44" t="s">
        <v>2604</v>
      </c>
      <c r="M26" s="44" t="s">
        <v>2032</v>
      </c>
      <c r="N26" s="44" t="s">
        <v>2605</v>
      </c>
      <c r="O26" s="44" t="s">
        <v>2033</v>
      </c>
    </row>
    <row r="27" spans="1:15" x14ac:dyDescent="0.25">
      <c r="A27" t="s">
        <v>568</v>
      </c>
      <c r="B27" s="44" t="s">
        <v>2606</v>
      </c>
      <c r="C27" s="44" t="s">
        <v>1968</v>
      </c>
      <c r="D27" s="44" t="s">
        <v>2607</v>
      </c>
      <c r="E27" s="44" t="s">
        <v>2034</v>
      </c>
      <c r="F27" s="44" t="s">
        <v>2608</v>
      </c>
      <c r="G27" s="44" t="s">
        <v>2035</v>
      </c>
      <c r="H27" s="44" t="s">
        <v>2609</v>
      </c>
      <c r="I27" s="44" t="s">
        <v>1375</v>
      </c>
      <c r="J27" s="44" t="s">
        <v>2610</v>
      </c>
      <c r="K27" s="44" t="s">
        <v>2036</v>
      </c>
      <c r="L27" s="44" t="s">
        <v>2611</v>
      </c>
      <c r="M27" s="44" t="s">
        <v>781</v>
      </c>
      <c r="N27" s="44" t="s">
        <v>2612</v>
      </c>
      <c r="O27" s="44" t="s">
        <v>2037</v>
      </c>
    </row>
    <row r="28" spans="1:15" x14ac:dyDescent="0.25">
      <c r="A28" t="s">
        <v>575</v>
      </c>
      <c r="B28" s="44" t="s">
        <v>2613</v>
      </c>
      <c r="C28" s="44" t="s">
        <v>2038</v>
      </c>
      <c r="D28" s="44" t="s">
        <v>2614</v>
      </c>
      <c r="E28" s="44" t="s">
        <v>2039</v>
      </c>
      <c r="F28" s="44" t="s">
        <v>2615</v>
      </c>
      <c r="G28" s="44" t="s">
        <v>2040</v>
      </c>
      <c r="H28" s="44" t="s">
        <v>2616</v>
      </c>
      <c r="I28" s="44" t="s">
        <v>2041</v>
      </c>
      <c r="J28" s="44" t="s">
        <v>2617</v>
      </c>
      <c r="K28" s="44" t="s">
        <v>2042</v>
      </c>
      <c r="L28" s="44" t="s">
        <v>1042</v>
      </c>
      <c r="M28" s="44" t="s">
        <v>2043</v>
      </c>
      <c r="N28" s="44" t="s">
        <v>2618</v>
      </c>
      <c r="O28" s="44" t="s">
        <v>2044</v>
      </c>
    </row>
    <row r="29" spans="1:15" x14ac:dyDescent="0.25">
      <c r="A29" t="s">
        <v>583</v>
      </c>
      <c r="B29" s="44" t="s">
        <v>2619</v>
      </c>
      <c r="C29" s="44" t="s">
        <v>2045</v>
      </c>
      <c r="D29" s="44" t="s">
        <v>2620</v>
      </c>
      <c r="E29" s="44" t="s">
        <v>2046</v>
      </c>
      <c r="F29" s="44" t="s">
        <v>2621</v>
      </c>
      <c r="G29" s="44" t="s">
        <v>2047</v>
      </c>
      <c r="H29" s="44" t="s">
        <v>2622</v>
      </c>
      <c r="I29" s="44" t="s">
        <v>2048</v>
      </c>
      <c r="J29" s="44" t="s">
        <v>2623</v>
      </c>
      <c r="K29" s="44" t="s">
        <v>2049</v>
      </c>
      <c r="L29" s="44" t="s">
        <v>2624</v>
      </c>
      <c r="M29" s="44" t="s">
        <v>2050</v>
      </c>
      <c r="N29" s="44" t="s">
        <v>2625</v>
      </c>
      <c r="O29" s="44" t="s">
        <v>2051</v>
      </c>
    </row>
    <row r="30" spans="1:15" x14ac:dyDescent="0.25">
      <c r="A30" t="s">
        <v>591</v>
      </c>
      <c r="B30" s="44" t="s">
        <v>2626</v>
      </c>
      <c r="C30" s="44" t="s">
        <v>2052</v>
      </c>
      <c r="D30" s="44" t="s">
        <v>1861</v>
      </c>
      <c r="E30" s="44" t="s">
        <v>2053</v>
      </c>
      <c r="F30" s="44" t="s">
        <v>2627</v>
      </c>
      <c r="G30" s="44" t="s">
        <v>2054</v>
      </c>
      <c r="H30" s="44" t="s">
        <v>2628</v>
      </c>
      <c r="I30" s="44" t="s">
        <v>2055</v>
      </c>
      <c r="J30" s="44" t="s">
        <v>2629</v>
      </c>
      <c r="K30" s="44" t="s">
        <v>2056</v>
      </c>
      <c r="L30" s="44" t="s">
        <v>2630</v>
      </c>
      <c r="M30" s="44" t="s">
        <v>452</v>
      </c>
      <c r="N30" s="44" t="s">
        <v>2631</v>
      </c>
      <c r="O30" s="44" t="s">
        <v>2057</v>
      </c>
    </row>
    <row r="31" spans="1:15" x14ac:dyDescent="0.25">
      <c r="A31" t="s">
        <v>599</v>
      </c>
      <c r="B31" s="44" t="s">
        <v>2632</v>
      </c>
      <c r="C31" s="44" t="s">
        <v>2058</v>
      </c>
      <c r="D31" s="44" t="s">
        <v>2633</v>
      </c>
      <c r="E31" s="44" t="s">
        <v>2059</v>
      </c>
      <c r="F31" s="44" t="s">
        <v>2634</v>
      </c>
      <c r="G31" s="44" t="s">
        <v>2060</v>
      </c>
      <c r="H31" s="44" t="s">
        <v>652</v>
      </c>
      <c r="I31" s="44" t="s">
        <v>2061</v>
      </c>
      <c r="J31" s="44" t="s">
        <v>2635</v>
      </c>
      <c r="K31" s="44" t="s">
        <v>2062</v>
      </c>
      <c r="L31" s="44" t="s">
        <v>2107</v>
      </c>
      <c r="M31" s="44" t="s">
        <v>2063</v>
      </c>
      <c r="N31" s="44" t="s">
        <v>2636</v>
      </c>
      <c r="O31" s="44" t="s">
        <v>2064</v>
      </c>
    </row>
    <row r="32" spans="1:15" x14ac:dyDescent="0.25">
      <c r="A32" t="s">
        <v>607</v>
      </c>
      <c r="B32" s="44" t="s">
        <v>2637</v>
      </c>
      <c r="C32" s="44" t="s">
        <v>2065</v>
      </c>
      <c r="D32" s="44" t="s">
        <v>2638</v>
      </c>
      <c r="E32" s="44" t="s">
        <v>2066</v>
      </c>
      <c r="F32" s="44" t="s">
        <v>2639</v>
      </c>
      <c r="G32" s="44" t="s">
        <v>2067</v>
      </c>
      <c r="H32" s="44" t="s">
        <v>2640</v>
      </c>
      <c r="I32" s="44" t="s">
        <v>630</v>
      </c>
      <c r="J32" s="44" t="s">
        <v>2641</v>
      </c>
      <c r="K32" s="44" t="s">
        <v>2068</v>
      </c>
      <c r="L32" s="44" t="s">
        <v>2642</v>
      </c>
      <c r="M32" s="44" t="s">
        <v>2069</v>
      </c>
      <c r="N32" s="44" t="s">
        <v>2643</v>
      </c>
      <c r="O32" s="44" t="s">
        <v>2070</v>
      </c>
    </row>
    <row r="33" spans="1:15" x14ac:dyDescent="0.25">
      <c r="A33" t="s">
        <v>615</v>
      </c>
      <c r="B33" s="44" t="s">
        <v>2644</v>
      </c>
      <c r="C33" s="44" t="s">
        <v>2071</v>
      </c>
      <c r="D33" s="44" t="s">
        <v>2645</v>
      </c>
      <c r="E33" s="44" t="s">
        <v>2072</v>
      </c>
      <c r="F33" s="44" t="s">
        <v>2646</v>
      </c>
      <c r="G33" s="44" t="s">
        <v>2073</v>
      </c>
      <c r="H33" s="44" t="s">
        <v>2647</v>
      </c>
      <c r="I33" s="44" t="s">
        <v>2074</v>
      </c>
      <c r="J33" s="44" t="s">
        <v>2648</v>
      </c>
      <c r="K33" s="44" t="s">
        <v>2075</v>
      </c>
      <c r="L33" s="44" t="s">
        <v>2649</v>
      </c>
      <c r="M33" s="44" t="s">
        <v>2076</v>
      </c>
      <c r="N33" s="44" t="s">
        <v>2650</v>
      </c>
      <c r="O33" s="44" t="s">
        <v>2077</v>
      </c>
    </row>
    <row r="34" spans="1:15" x14ac:dyDescent="0.25">
      <c r="A34" t="s">
        <v>623</v>
      </c>
      <c r="B34" s="44" t="s">
        <v>1062</v>
      </c>
      <c r="C34" s="44" t="s">
        <v>2078</v>
      </c>
      <c r="D34" s="44" t="s">
        <v>2651</v>
      </c>
      <c r="E34" s="44" t="s">
        <v>2079</v>
      </c>
      <c r="F34" s="44" t="s">
        <v>2652</v>
      </c>
      <c r="G34" s="44" t="s">
        <v>2080</v>
      </c>
      <c r="H34" s="44" t="s">
        <v>2653</v>
      </c>
      <c r="I34" s="44" t="s">
        <v>2081</v>
      </c>
      <c r="J34" s="44" t="s">
        <v>2654</v>
      </c>
      <c r="K34" s="44" t="s">
        <v>2082</v>
      </c>
      <c r="L34" s="44" t="s">
        <v>2655</v>
      </c>
      <c r="M34" s="44" t="s">
        <v>2083</v>
      </c>
      <c r="N34" s="44" t="s">
        <v>2656</v>
      </c>
      <c r="O34" s="44" t="s">
        <v>2084</v>
      </c>
    </row>
    <row r="35" spans="1:15" x14ac:dyDescent="0.25">
      <c r="A35" t="s">
        <v>631</v>
      </c>
      <c r="B35" s="44" t="s">
        <v>2657</v>
      </c>
      <c r="C35" s="44" t="s">
        <v>2085</v>
      </c>
      <c r="D35" s="44" t="s">
        <v>2658</v>
      </c>
      <c r="E35" s="44" t="s">
        <v>1750</v>
      </c>
      <c r="F35" s="44" t="s">
        <v>2659</v>
      </c>
      <c r="G35" s="44" t="s">
        <v>2086</v>
      </c>
      <c r="H35" s="44" t="s">
        <v>2660</v>
      </c>
      <c r="I35" s="44" t="s">
        <v>2087</v>
      </c>
      <c r="J35" s="44" t="s">
        <v>2661</v>
      </c>
      <c r="K35" s="44" t="s">
        <v>2088</v>
      </c>
      <c r="L35" s="44" t="s">
        <v>2662</v>
      </c>
      <c r="M35" s="44" t="s">
        <v>572</v>
      </c>
      <c r="N35" s="44" t="s">
        <v>2663</v>
      </c>
      <c r="O35" s="44" t="s">
        <v>2089</v>
      </c>
    </row>
    <row r="36" spans="1:15" x14ac:dyDescent="0.25">
      <c r="A36" t="s">
        <v>638</v>
      </c>
      <c r="B36" s="44" t="s">
        <v>2664</v>
      </c>
      <c r="C36" s="44" t="s">
        <v>1766</v>
      </c>
      <c r="D36" s="44" t="s">
        <v>2665</v>
      </c>
      <c r="E36" s="44" t="s">
        <v>2090</v>
      </c>
      <c r="F36" s="44" t="s">
        <v>2666</v>
      </c>
      <c r="G36" s="44" t="s">
        <v>2091</v>
      </c>
      <c r="H36" s="44" t="s">
        <v>2667</v>
      </c>
      <c r="I36" s="44" t="s">
        <v>2092</v>
      </c>
      <c r="J36" s="44" t="s">
        <v>1860</v>
      </c>
      <c r="K36" s="44" t="s">
        <v>2093</v>
      </c>
      <c r="L36" s="44" t="s">
        <v>2668</v>
      </c>
      <c r="M36" s="44" t="s">
        <v>2094</v>
      </c>
      <c r="N36" s="44" t="s">
        <v>2669</v>
      </c>
      <c r="O36" s="44" t="s">
        <v>2095</v>
      </c>
    </row>
    <row r="37" spans="1:15" x14ac:dyDescent="0.25">
      <c r="A37" t="s">
        <v>646</v>
      </c>
      <c r="B37" s="44" t="s">
        <v>2670</v>
      </c>
      <c r="C37" s="44" t="s">
        <v>2096</v>
      </c>
      <c r="D37" s="44" t="s">
        <v>2671</v>
      </c>
      <c r="E37" s="44" t="s">
        <v>2097</v>
      </c>
      <c r="F37" s="44" t="s">
        <v>2672</v>
      </c>
      <c r="G37" s="44" t="s">
        <v>2098</v>
      </c>
      <c r="H37" s="44" t="s">
        <v>2673</v>
      </c>
      <c r="I37" s="44" t="s">
        <v>2099</v>
      </c>
      <c r="J37" s="44" t="s">
        <v>2674</v>
      </c>
      <c r="K37" s="44" t="s">
        <v>2100</v>
      </c>
      <c r="L37" s="44" t="s">
        <v>2675</v>
      </c>
      <c r="M37" s="44" t="s">
        <v>2101</v>
      </c>
      <c r="N37" s="44" t="s">
        <v>613</v>
      </c>
      <c r="O37" s="44" t="s">
        <v>2102</v>
      </c>
    </row>
    <row r="38" spans="1:15" x14ac:dyDescent="0.25">
      <c r="A38" t="s">
        <v>654</v>
      </c>
      <c r="B38" s="44" t="s">
        <v>2676</v>
      </c>
      <c r="C38" s="44" t="s">
        <v>2103</v>
      </c>
      <c r="D38" s="44" t="s">
        <v>2677</v>
      </c>
      <c r="E38" s="44" t="s">
        <v>2104</v>
      </c>
      <c r="F38" s="44" t="s">
        <v>2678</v>
      </c>
      <c r="G38" s="44" t="s">
        <v>2105</v>
      </c>
      <c r="H38" s="44" t="s">
        <v>2679</v>
      </c>
      <c r="I38" s="44" t="s">
        <v>2106</v>
      </c>
      <c r="J38" s="44" t="s">
        <v>2680</v>
      </c>
      <c r="K38" s="44" t="s">
        <v>894</v>
      </c>
      <c r="L38" s="44" t="s">
        <v>2681</v>
      </c>
      <c r="M38" s="44" t="s">
        <v>2107</v>
      </c>
      <c r="N38" s="44" t="s">
        <v>2682</v>
      </c>
      <c r="O38" s="44" t="s">
        <v>2108</v>
      </c>
    </row>
    <row r="39" spans="1:15" x14ac:dyDescent="0.25">
      <c r="A39" t="s">
        <v>662</v>
      </c>
      <c r="B39" s="44" t="s">
        <v>1227</v>
      </c>
      <c r="C39" s="44" t="s">
        <v>2109</v>
      </c>
      <c r="D39" s="44" t="s">
        <v>2049</v>
      </c>
      <c r="E39" s="44" t="s">
        <v>2110</v>
      </c>
      <c r="F39" s="44" t="s">
        <v>2683</v>
      </c>
      <c r="G39" s="44" t="s">
        <v>2111</v>
      </c>
      <c r="H39" s="44" t="s">
        <v>579</v>
      </c>
      <c r="I39" s="44" t="s">
        <v>420</v>
      </c>
      <c r="J39" s="44" t="s">
        <v>2684</v>
      </c>
      <c r="K39" s="44" t="s">
        <v>2112</v>
      </c>
      <c r="L39" s="44" t="s">
        <v>2685</v>
      </c>
      <c r="M39" s="44" t="s">
        <v>1117</v>
      </c>
      <c r="N39" s="44" t="s">
        <v>2686</v>
      </c>
      <c r="O39" s="44" t="s">
        <v>2113</v>
      </c>
    </row>
    <row r="40" spans="1:15" x14ac:dyDescent="0.25">
      <c r="A40" t="s">
        <v>670</v>
      </c>
      <c r="B40" s="44" t="s">
        <v>2687</v>
      </c>
      <c r="C40" s="44" t="s">
        <v>2114</v>
      </c>
      <c r="D40" s="44" t="s">
        <v>2688</v>
      </c>
      <c r="E40" s="44" t="s">
        <v>2115</v>
      </c>
      <c r="F40" s="44" t="s">
        <v>2689</v>
      </c>
      <c r="G40" s="44" t="s">
        <v>2116</v>
      </c>
      <c r="H40" s="44" t="s">
        <v>2690</v>
      </c>
      <c r="I40" s="44" t="s">
        <v>2117</v>
      </c>
      <c r="J40" s="44" t="s">
        <v>2691</v>
      </c>
      <c r="K40" s="44" t="s">
        <v>2118</v>
      </c>
      <c r="L40" s="44" t="s">
        <v>2692</v>
      </c>
      <c r="M40" s="44" t="s">
        <v>1740</v>
      </c>
      <c r="N40" s="44" t="s">
        <v>2693</v>
      </c>
      <c r="O40" s="44" t="s">
        <v>2119</v>
      </c>
    </row>
    <row r="41" spans="1:15" x14ac:dyDescent="0.25">
      <c r="A41" t="s">
        <v>676</v>
      </c>
      <c r="B41" s="44" t="s">
        <v>1117</v>
      </c>
      <c r="C41" s="44" t="s">
        <v>2120</v>
      </c>
      <c r="D41" s="44" t="s">
        <v>2694</v>
      </c>
      <c r="E41" s="44" t="s">
        <v>2121</v>
      </c>
      <c r="F41" s="44" t="s">
        <v>2695</v>
      </c>
      <c r="G41" s="44" t="s">
        <v>2122</v>
      </c>
      <c r="H41" s="44" t="s">
        <v>2696</v>
      </c>
      <c r="I41" s="44" t="s">
        <v>1900</v>
      </c>
      <c r="J41" s="44" t="s">
        <v>2697</v>
      </c>
      <c r="K41" s="44" t="s">
        <v>2123</v>
      </c>
      <c r="L41" s="44" t="s">
        <v>2698</v>
      </c>
      <c r="M41" s="44" t="s">
        <v>2124</v>
      </c>
      <c r="N41" s="44" t="s">
        <v>2699</v>
      </c>
      <c r="O41" s="44" t="s">
        <v>2125</v>
      </c>
    </row>
    <row r="42" spans="1:15" x14ac:dyDescent="0.25">
      <c r="A42" t="s">
        <v>683</v>
      </c>
      <c r="B42" s="44" t="s">
        <v>2700</v>
      </c>
      <c r="C42" s="44" t="s">
        <v>2126</v>
      </c>
      <c r="D42" s="44" t="s">
        <v>2701</v>
      </c>
      <c r="E42" s="44" t="s">
        <v>2127</v>
      </c>
      <c r="F42" s="44" t="s">
        <v>2702</v>
      </c>
      <c r="G42" s="44" t="s">
        <v>2128</v>
      </c>
      <c r="H42" s="44" t="s">
        <v>2703</v>
      </c>
      <c r="I42" s="44" t="s">
        <v>2129</v>
      </c>
      <c r="J42" s="44" t="s">
        <v>2704</v>
      </c>
      <c r="K42" s="44" t="s">
        <v>2130</v>
      </c>
      <c r="L42" s="44" t="s">
        <v>2705</v>
      </c>
      <c r="M42" s="44" t="s">
        <v>2131</v>
      </c>
      <c r="N42" s="44" t="s">
        <v>2706</v>
      </c>
      <c r="O42" s="44" t="s">
        <v>2132</v>
      </c>
    </row>
    <row r="43" spans="1:15" x14ac:dyDescent="0.25">
      <c r="A43" t="s">
        <v>691</v>
      </c>
      <c r="B43" s="44" t="s">
        <v>2707</v>
      </c>
      <c r="C43" s="44" t="s">
        <v>2133</v>
      </c>
      <c r="D43" s="44" t="s">
        <v>2708</v>
      </c>
      <c r="E43" s="44" t="s">
        <v>2134</v>
      </c>
      <c r="F43" s="44" t="s">
        <v>2709</v>
      </c>
      <c r="G43" s="44" t="s">
        <v>2135</v>
      </c>
      <c r="H43" s="44" t="s">
        <v>2710</v>
      </c>
      <c r="I43" s="44" t="s">
        <v>2136</v>
      </c>
      <c r="J43" s="44" t="s">
        <v>2711</v>
      </c>
      <c r="K43" s="44" t="s">
        <v>2137</v>
      </c>
      <c r="L43" s="44" t="s">
        <v>2712</v>
      </c>
      <c r="M43" s="44" t="s">
        <v>448</v>
      </c>
      <c r="N43" s="44" t="s">
        <v>2713</v>
      </c>
      <c r="O43" s="44" t="s">
        <v>2138</v>
      </c>
    </row>
    <row r="44" spans="1:15" x14ac:dyDescent="0.25">
      <c r="A44" t="s">
        <v>699</v>
      </c>
      <c r="B44" s="44" t="s">
        <v>2714</v>
      </c>
      <c r="C44" s="44" t="s">
        <v>2139</v>
      </c>
      <c r="D44" s="44" t="s">
        <v>2715</v>
      </c>
      <c r="E44" s="44" t="s">
        <v>2140</v>
      </c>
      <c r="F44" s="44" t="s">
        <v>2716</v>
      </c>
      <c r="G44" s="44" t="s">
        <v>2141</v>
      </c>
      <c r="H44" s="44" t="s">
        <v>2717</v>
      </c>
      <c r="I44" s="44" t="s">
        <v>2142</v>
      </c>
      <c r="J44" s="44" t="s">
        <v>2718</v>
      </c>
      <c r="K44" s="44" t="s">
        <v>2143</v>
      </c>
      <c r="L44" s="44" t="s">
        <v>2719</v>
      </c>
      <c r="M44" s="44" t="s">
        <v>2144</v>
      </c>
      <c r="N44" s="44" t="s">
        <v>2720</v>
      </c>
      <c r="O44" s="44" t="s">
        <v>2145</v>
      </c>
    </row>
    <row r="45" spans="1:15" x14ac:dyDescent="0.25">
      <c r="B45" s="44"/>
      <c r="C45" s="44"/>
      <c r="D45" s="44"/>
      <c r="E45" s="44"/>
      <c r="F45" s="44"/>
      <c r="G45" s="44"/>
      <c r="H45" s="44"/>
      <c r="I45" s="44"/>
      <c r="J45" s="44"/>
      <c r="K45" s="44"/>
      <c r="L45" s="44"/>
      <c r="M45" s="44"/>
      <c r="N45" s="44"/>
      <c r="O45" s="44"/>
    </row>
    <row r="46" spans="1:15" x14ac:dyDescent="0.25">
      <c r="A46" t="s">
        <v>224</v>
      </c>
    </row>
    <row r="47" spans="1:15" x14ac:dyDescent="0.25">
      <c r="A47" t="s">
        <v>707</v>
      </c>
    </row>
    <row r="49" spans="1:1" x14ac:dyDescent="0.25">
      <c r="A49" t="s">
        <v>189</v>
      </c>
    </row>
    <row r="50" spans="1:1" x14ac:dyDescent="0.25">
      <c r="A50" t="s">
        <v>281</v>
      </c>
    </row>
    <row r="51" spans="1:1" x14ac:dyDescent="0.25">
      <c r="A51" t="s">
        <v>708</v>
      </c>
    </row>
    <row r="53" spans="1:1" x14ac:dyDescent="0.25">
      <c r="A53" t="s">
        <v>195</v>
      </c>
    </row>
    <row r="54" spans="1:1" x14ac:dyDescent="0.25">
      <c r="A54" t="s">
        <v>196</v>
      </c>
    </row>
    <row r="55" spans="1:1" x14ac:dyDescent="0.25">
      <c r="A55" t="s">
        <v>709</v>
      </c>
    </row>
    <row r="56" spans="1:1" x14ac:dyDescent="0.25">
      <c r="A56" t="s">
        <v>197</v>
      </c>
    </row>
    <row r="57" spans="1:1" x14ac:dyDescent="0.25">
      <c r="A57" t="s">
        <v>198</v>
      </c>
    </row>
    <row r="58" spans="1:1" x14ac:dyDescent="0.25">
      <c r="A58" t="s">
        <v>199</v>
      </c>
    </row>
    <row r="59" spans="1:1" x14ac:dyDescent="0.25">
      <c r="A59" t="s">
        <v>200</v>
      </c>
    </row>
    <row r="60" spans="1:1" x14ac:dyDescent="0.25">
      <c r="A60" t="s">
        <v>201</v>
      </c>
    </row>
    <row r="61" spans="1:1" x14ac:dyDescent="0.25">
      <c r="A61" t="s">
        <v>319</v>
      </c>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C44"/>
  <sheetViews>
    <sheetView workbookViewId="0"/>
  </sheetViews>
  <sheetFormatPr defaultRowHeight="15" x14ac:dyDescent="0.25"/>
  <cols>
    <col min="1" max="1" width="54.7109375" customWidth="1"/>
    <col min="2" max="2" width="90.7109375" customWidth="1"/>
  </cols>
  <sheetData>
    <row r="1" spans="1:3" x14ac:dyDescent="0.25">
      <c r="A1" s="4" t="s">
        <v>52</v>
      </c>
      <c r="C1" s="1" t="str">
        <f>HYPERLINK("#'INDEX'!A1", "Back to INDEX")</f>
        <v>Back to INDEX</v>
      </c>
    </row>
    <row r="2" spans="1:3" x14ac:dyDescent="0.25">
      <c r="A2" s="3" t="s">
        <v>1247</v>
      </c>
      <c r="B2" s="3" t="s">
        <v>1248</v>
      </c>
    </row>
    <row r="3" spans="1:3" x14ac:dyDescent="0.25">
      <c r="A3" t="s">
        <v>554</v>
      </c>
      <c r="B3" s="45" t="s">
        <v>2721</v>
      </c>
    </row>
    <row r="4" spans="1:3" x14ac:dyDescent="0.25">
      <c r="A4" t="s">
        <v>447</v>
      </c>
      <c r="B4" s="45" t="s">
        <v>2722</v>
      </c>
    </row>
    <row r="5" spans="1:3" x14ac:dyDescent="0.25">
      <c r="A5" t="s">
        <v>517</v>
      </c>
      <c r="B5" s="45" t="s">
        <v>2723</v>
      </c>
    </row>
    <row r="6" spans="1:3" x14ac:dyDescent="0.25">
      <c r="A6" t="s">
        <v>494</v>
      </c>
      <c r="B6" s="45" t="s">
        <v>2724</v>
      </c>
    </row>
    <row r="7" spans="1:3" x14ac:dyDescent="0.25">
      <c r="A7" t="s">
        <v>486</v>
      </c>
      <c r="B7" s="45" t="s">
        <v>2725</v>
      </c>
    </row>
    <row r="8" spans="1:3" x14ac:dyDescent="0.25">
      <c r="A8" t="s">
        <v>509</v>
      </c>
      <c r="B8" s="45" t="s">
        <v>2726</v>
      </c>
    </row>
    <row r="9" spans="1:3" x14ac:dyDescent="0.25">
      <c r="A9" t="s">
        <v>540</v>
      </c>
      <c r="B9" s="45" t="s">
        <v>2727</v>
      </c>
    </row>
    <row r="10" spans="1:3" x14ac:dyDescent="0.25">
      <c r="A10" t="s">
        <v>583</v>
      </c>
      <c r="B10" s="45" t="s">
        <v>2728</v>
      </c>
    </row>
    <row r="11" spans="1:3" x14ac:dyDescent="0.25">
      <c r="A11" t="s">
        <v>408</v>
      </c>
      <c r="B11" s="45" t="s">
        <v>2729</v>
      </c>
    </row>
    <row r="12" spans="1:3" x14ac:dyDescent="0.25">
      <c r="A12" t="s">
        <v>547</v>
      </c>
      <c r="B12" s="45" t="s">
        <v>2730</v>
      </c>
    </row>
    <row r="13" spans="1:3" x14ac:dyDescent="0.25">
      <c r="A13" t="s">
        <v>654</v>
      </c>
      <c r="B13" s="45" t="s">
        <v>2731</v>
      </c>
    </row>
    <row r="14" spans="1:3" x14ac:dyDescent="0.25">
      <c r="A14" t="s">
        <v>568</v>
      </c>
      <c r="B14" s="45" t="s">
        <v>2732</v>
      </c>
    </row>
    <row r="15" spans="1:3" x14ac:dyDescent="0.25">
      <c r="A15" t="s">
        <v>631</v>
      </c>
      <c r="B15" s="45" t="s">
        <v>2733</v>
      </c>
    </row>
    <row r="16" spans="1:3" x14ac:dyDescent="0.25">
      <c r="A16" t="s">
        <v>662</v>
      </c>
      <c r="B16" s="45" t="s">
        <v>2734</v>
      </c>
    </row>
    <row r="17" spans="1:2" x14ac:dyDescent="0.25">
      <c r="A17" t="s">
        <v>432</v>
      </c>
      <c r="B17" s="45" t="s">
        <v>2735</v>
      </c>
    </row>
    <row r="18" spans="1:2" x14ac:dyDescent="0.25">
      <c r="A18" t="s">
        <v>478</v>
      </c>
      <c r="B18" s="45" t="s">
        <v>2736</v>
      </c>
    </row>
    <row r="19" spans="1:2" x14ac:dyDescent="0.25">
      <c r="A19" t="s">
        <v>575</v>
      </c>
      <c r="B19" s="45" t="s">
        <v>2737</v>
      </c>
    </row>
    <row r="20" spans="1:2" x14ac:dyDescent="0.25">
      <c r="A20" t="s">
        <v>691</v>
      </c>
      <c r="B20" s="45" t="s">
        <v>2738</v>
      </c>
    </row>
    <row r="21" spans="1:2" x14ac:dyDescent="0.25">
      <c r="A21" t="s">
        <v>676</v>
      </c>
      <c r="B21" s="45" t="s">
        <v>2739</v>
      </c>
    </row>
    <row r="22" spans="1:2" x14ac:dyDescent="0.25">
      <c r="A22" t="s">
        <v>463</v>
      </c>
      <c r="B22" s="45" t="s">
        <v>2740</v>
      </c>
    </row>
    <row r="23" spans="1:2" x14ac:dyDescent="0.25">
      <c r="A23" t="s">
        <v>533</v>
      </c>
      <c r="B23" s="45" t="s">
        <v>2741</v>
      </c>
    </row>
    <row r="24" spans="1:2" x14ac:dyDescent="0.25">
      <c r="A24" t="s">
        <v>599</v>
      </c>
      <c r="B24" s="45" t="s">
        <v>2742</v>
      </c>
    </row>
    <row r="25" spans="1:2" x14ac:dyDescent="0.25">
      <c r="A25" t="s">
        <v>501</v>
      </c>
      <c r="B25" s="45" t="s">
        <v>2743</v>
      </c>
    </row>
    <row r="26" spans="1:2" x14ac:dyDescent="0.25">
      <c r="A26" t="s">
        <v>607</v>
      </c>
      <c r="B26" s="45" t="s">
        <v>2744</v>
      </c>
    </row>
    <row r="27" spans="1:2" x14ac:dyDescent="0.25">
      <c r="A27" t="s">
        <v>400</v>
      </c>
      <c r="B27" s="45" t="s">
        <v>2745</v>
      </c>
    </row>
    <row r="28" spans="1:2" x14ac:dyDescent="0.25">
      <c r="A28" t="s">
        <v>646</v>
      </c>
      <c r="B28" s="45" t="s">
        <v>1593</v>
      </c>
    </row>
    <row r="29" spans="1:2" x14ac:dyDescent="0.25">
      <c r="A29" t="s">
        <v>424</v>
      </c>
      <c r="B29" s="45" t="s">
        <v>2746</v>
      </c>
    </row>
    <row r="30" spans="1:2" x14ac:dyDescent="0.25">
      <c r="A30" t="s">
        <v>591</v>
      </c>
      <c r="B30" s="45" t="s">
        <v>2747</v>
      </c>
    </row>
    <row r="31" spans="1:2" x14ac:dyDescent="0.25">
      <c r="A31" t="s">
        <v>455</v>
      </c>
      <c r="B31" s="45" t="s">
        <v>2748</v>
      </c>
    </row>
    <row r="32" spans="1:2" x14ac:dyDescent="0.25">
      <c r="A32" t="s">
        <v>561</v>
      </c>
      <c r="B32" s="45" t="s">
        <v>2749</v>
      </c>
    </row>
    <row r="33" spans="1:2" x14ac:dyDescent="0.25">
      <c r="A33" t="s">
        <v>683</v>
      </c>
      <c r="B33" s="45" t="s">
        <v>2750</v>
      </c>
    </row>
    <row r="34" spans="1:2" x14ac:dyDescent="0.25">
      <c r="A34" t="s">
        <v>638</v>
      </c>
      <c r="B34" s="45" t="s">
        <v>2751</v>
      </c>
    </row>
    <row r="35" spans="1:2" x14ac:dyDescent="0.25">
      <c r="A35" t="s">
        <v>385</v>
      </c>
      <c r="B35" s="45" t="s">
        <v>2752</v>
      </c>
    </row>
    <row r="36" spans="1:2" x14ac:dyDescent="0.25">
      <c r="A36" t="s">
        <v>440</v>
      </c>
      <c r="B36" s="45" t="s">
        <v>2753</v>
      </c>
    </row>
    <row r="37" spans="1:2" x14ac:dyDescent="0.25">
      <c r="A37" t="s">
        <v>416</v>
      </c>
      <c r="B37" s="45" t="s">
        <v>2754</v>
      </c>
    </row>
    <row r="38" spans="1:2" x14ac:dyDescent="0.25">
      <c r="A38" t="s">
        <v>623</v>
      </c>
      <c r="B38" s="45" t="s">
        <v>2755</v>
      </c>
    </row>
    <row r="39" spans="1:2" x14ac:dyDescent="0.25">
      <c r="A39" t="s">
        <v>525</v>
      </c>
      <c r="B39" s="45" t="s">
        <v>2756</v>
      </c>
    </row>
    <row r="40" spans="1:2" x14ac:dyDescent="0.25">
      <c r="A40" t="s">
        <v>670</v>
      </c>
      <c r="B40" s="45" t="s">
        <v>2757</v>
      </c>
    </row>
    <row r="41" spans="1:2" x14ac:dyDescent="0.25">
      <c r="A41" t="s">
        <v>615</v>
      </c>
      <c r="B41" s="45" t="s">
        <v>2758</v>
      </c>
    </row>
    <row r="42" spans="1:2" x14ac:dyDescent="0.25">
      <c r="A42" t="s">
        <v>471</v>
      </c>
      <c r="B42" s="45" t="s">
        <v>2759</v>
      </c>
    </row>
    <row r="43" spans="1:2" x14ac:dyDescent="0.25">
      <c r="A43" t="s">
        <v>393</v>
      </c>
      <c r="B43" s="45" t="s">
        <v>2760</v>
      </c>
    </row>
    <row r="44" spans="1:2" x14ac:dyDescent="0.25">
      <c r="B44" s="45"/>
    </row>
  </sheetData>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112"/>
  <sheetViews>
    <sheetView workbookViewId="0"/>
  </sheetViews>
  <sheetFormatPr defaultRowHeight="15" x14ac:dyDescent="0.25"/>
  <cols>
    <col min="1" max="1" width="54.7109375" customWidth="1"/>
    <col min="2" max="8" width="25.7109375" customWidth="1"/>
  </cols>
  <sheetData>
    <row r="1" spans="1:9" x14ac:dyDescent="0.25">
      <c r="A1" s="4" t="s">
        <v>53</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2761</v>
      </c>
      <c r="B3" s="46" t="s">
        <v>2762</v>
      </c>
      <c r="C3" s="46" t="s">
        <v>2763</v>
      </c>
      <c r="D3" s="46" t="s">
        <v>2763</v>
      </c>
      <c r="E3" s="46" t="s">
        <v>2764</v>
      </c>
      <c r="F3" s="46" t="s">
        <v>2765</v>
      </c>
      <c r="G3" s="46" t="s">
        <v>2766</v>
      </c>
      <c r="H3" s="46" t="s">
        <v>2767</v>
      </c>
    </row>
    <row r="4" spans="1:9" x14ac:dyDescent="0.25">
      <c r="A4" t="s">
        <v>2768</v>
      </c>
      <c r="B4" s="46" t="s">
        <v>2769</v>
      </c>
      <c r="C4" s="46" t="s">
        <v>2770</v>
      </c>
      <c r="D4" s="46" t="s">
        <v>2771</v>
      </c>
      <c r="E4" s="46" t="s">
        <v>2772</v>
      </c>
      <c r="F4" s="46" t="s">
        <v>2773</v>
      </c>
      <c r="G4" s="46" t="s">
        <v>2774</v>
      </c>
      <c r="H4" s="46" t="s">
        <v>2775</v>
      </c>
    </row>
    <row r="5" spans="1:9" x14ac:dyDescent="0.25">
      <c r="A5" t="s">
        <v>2776</v>
      </c>
      <c r="B5" s="46" t="s">
        <v>2777</v>
      </c>
      <c r="C5" s="46" t="s">
        <v>2778</v>
      </c>
      <c r="D5" s="46" t="s">
        <v>2779</v>
      </c>
      <c r="E5" s="46" t="s">
        <v>2780</v>
      </c>
      <c r="F5" s="46" t="s">
        <v>2781</v>
      </c>
      <c r="G5" s="46" t="s">
        <v>2782</v>
      </c>
      <c r="H5" s="46" t="s">
        <v>2783</v>
      </c>
    </row>
    <row r="6" spans="1:9" x14ac:dyDescent="0.25">
      <c r="A6" t="s">
        <v>2784</v>
      </c>
      <c r="B6" s="46" t="s">
        <v>2785</v>
      </c>
      <c r="C6" s="46" t="s">
        <v>2786</v>
      </c>
      <c r="D6" s="46" t="s">
        <v>2787</v>
      </c>
      <c r="E6" s="46" t="s">
        <v>2788</v>
      </c>
      <c r="F6" s="46" t="s">
        <v>2789</v>
      </c>
      <c r="G6" s="46" t="s">
        <v>2790</v>
      </c>
      <c r="H6" s="46" t="s">
        <v>2791</v>
      </c>
    </row>
    <row r="7" spans="1:9" x14ac:dyDescent="0.25">
      <c r="A7" t="s">
        <v>2792</v>
      </c>
      <c r="B7" s="46" t="s">
        <v>2793</v>
      </c>
      <c r="C7" s="46" t="s">
        <v>2794</v>
      </c>
      <c r="D7" s="46" t="s">
        <v>282</v>
      </c>
      <c r="E7" s="46" t="s">
        <v>2795</v>
      </c>
      <c r="F7" s="46" t="s">
        <v>2796</v>
      </c>
      <c r="G7" s="46" t="s">
        <v>282</v>
      </c>
      <c r="H7" s="46" t="s">
        <v>2797</v>
      </c>
    </row>
    <row r="8" spans="1:9" x14ac:dyDescent="0.25">
      <c r="A8" t="s">
        <v>2798</v>
      </c>
      <c r="B8" s="46" t="s">
        <v>2799</v>
      </c>
      <c r="C8" s="46" t="s">
        <v>2800</v>
      </c>
      <c r="D8" s="46" t="s">
        <v>2801</v>
      </c>
      <c r="E8" s="46" t="s">
        <v>2802</v>
      </c>
      <c r="F8" s="46" t="s">
        <v>2803</v>
      </c>
      <c r="G8" s="46" t="s">
        <v>2804</v>
      </c>
      <c r="H8" s="46" t="s">
        <v>2805</v>
      </c>
    </row>
    <row r="9" spans="1:9" x14ac:dyDescent="0.25">
      <c r="A9" t="s">
        <v>2806</v>
      </c>
      <c r="B9" s="46" t="s">
        <v>2807</v>
      </c>
      <c r="C9" s="46" t="s">
        <v>2808</v>
      </c>
      <c r="D9" s="46" t="s">
        <v>2808</v>
      </c>
      <c r="E9" s="46" t="s">
        <v>2809</v>
      </c>
      <c r="F9" s="46" t="s">
        <v>2810</v>
      </c>
      <c r="G9" s="46" t="s">
        <v>2811</v>
      </c>
      <c r="H9" s="46" t="s">
        <v>2812</v>
      </c>
    </row>
    <row r="10" spans="1:9" x14ac:dyDescent="0.25">
      <c r="A10" t="s">
        <v>2813</v>
      </c>
      <c r="B10" s="46" t="s">
        <v>2814</v>
      </c>
      <c r="C10" s="46" t="s">
        <v>2815</v>
      </c>
      <c r="D10" s="46" t="s">
        <v>2816</v>
      </c>
      <c r="E10" s="46" t="s">
        <v>2814</v>
      </c>
      <c r="F10" s="46" t="s">
        <v>2817</v>
      </c>
      <c r="G10" s="46" t="s">
        <v>2818</v>
      </c>
      <c r="H10" s="46" t="s">
        <v>2819</v>
      </c>
    </row>
    <row r="11" spans="1:9" x14ac:dyDescent="0.25">
      <c r="A11" t="s">
        <v>2820</v>
      </c>
      <c r="B11" s="46" t="s">
        <v>2821</v>
      </c>
      <c r="C11" s="46" t="s">
        <v>2822</v>
      </c>
      <c r="D11" s="46" t="s">
        <v>282</v>
      </c>
      <c r="E11" s="46" t="s">
        <v>2823</v>
      </c>
      <c r="F11" s="46" t="s">
        <v>2824</v>
      </c>
      <c r="G11" s="46" t="s">
        <v>282</v>
      </c>
      <c r="H11" s="46" t="s">
        <v>2825</v>
      </c>
    </row>
    <row r="12" spans="1:9" x14ac:dyDescent="0.25">
      <c r="A12" t="s">
        <v>2826</v>
      </c>
      <c r="B12" s="46" t="s">
        <v>178</v>
      </c>
      <c r="C12" s="46" t="s">
        <v>178</v>
      </c>
      <c r="D12" s="46" t="s">
        <v>178</v>
      </c>
      <c r="E12" s="46" t="s">
        <v>178</v>
      </c>
      <c r="F12" s="46" t="s">
        <v>178</v>
      </c>
      <c r="G12" s="46" t="s">
        <v>178</v>
      </c>
      <c r="H12" s="46" t="s">
        <v>178</v>
      </c>
    </row>
    <row r="13" spans="1:9" x14ac:dyDescent="0.25">
      <c r="A13" t="s">
        <v>2827</v>
      </c>
      <c r="B13" s="46" t="s">
        <v>2828</v>
      </c>
      <c r="C13" s="46" t="s">
        <v>2829</v>
      </c>
      <c r="D13" s="46" t="s">
        <v>2830</v>
      </c>
      <c r="E13" s="46" t="s">
        <v>2831</v>
      </c>
      <c r="F13" s="46" t="s">
        <v>2832</v>
      </c>
      <c r="G13" s="46" t="s">
        <v>2833</v>
      </c>
      <c r="H13" s="46" t="s">
        <v>2834</v>
      </c>
    </row>
    <row r="14" spans="1:9" x14ac:dyDescent="0.25">
      <c r="A14" t="s">
        <v>2835</v>
      </c>
      <c r="B14" s="46" t="s">
        <v>178</v>
      </c>
      <c r="C14" s="46" t="s">
        <v>178</v>
      </c>
      <c r="D14" s="46" t="s">
        <v>178</v>
      </c>
      <c r="E14" s="46" t="s">
        <v>178</v>
      </c>
      <c r="F14" s="46" t="s">
        <v>178</v>
      </c>
      <c r="G14" s="46" t="s">
        <v>178</v>
      </c>
      <c r="H14" s="46" t="s">
        <v>178</v>
      </c>
    </row>
    <row r="15" spans="1:9" x14ac:dyDescent="0.25">
      <c r="A15" t="s">
        <v>2836</v>
      </c>
      <c r="B15" s="46" t="s">
        <v>2837</v>
      </c>
      <c r="C15" s="46" t="s">
        <v>2838</v>
      </c>
      <c r="D15" s="46" t="s">
        <v>2838</v>
      </c>
      <c r="E15" s="46" t="s">
        <v>2839</v>
      </c>
      <c r="F15" s="46" t="s">
        <v>2840</v>
      </c>
      <c r="G15" s="46" t="s">
        <v>2841</v>
      </c>
      <c r="H15" s="46" t="s">
        <v>2842</v>
      </c>
    </row>
    <row r="16" spans="1:9" x14ac:dyDescent="0.25">
      <c r="A16" t="s">
        <v>2843</v>
      </c>
      <c r="B16" s="46" t="s">
        <v>178</v>
      </c>
      <c r="C16" s="46" t="s">
        <v>178</v>
      </c>
      <c r="D16" s="46" t="s">
        <v>178</v>
      </c>
      <c r="E16" s="46" t="s">
        <v>178</v>
      </c>
      <c r="F16" s="46" t="s">
        <v>178</v>
      </c>
      <c r="G16" s="46" t="s">
        <v>178</v>
      </c>
      <c r="H16" s="46" t="s">
        <v>178</v>
      </c>
    </row>
    <row r="17" spans="1:8" x14ac:dyDescent="0.25">
      <c r="A17" t="s">
        <v>2844</v>
      </c>
      <c r="B17" s="46" t="s">
        <v>2845</v>
      </c>
      <c r="C17" s="46" t="s">
        <v>2846</v>
      </c>
      <c r="D17" s="46" t="s">
        <v>178</v>
      </c>
      <c r="E17" s="46" t="s">
        <v>2847</v>
      </c>
      <c r="F17" s="46" t="s">
        <v>2848</v>
      </c>
      <c r="G17" s="46" t="s">
        <v>2849</v>
      </c>
      <c r="H17" s="46" t="s">
        <v>2850</v>
      </c>
    </row>
    <row r="18" spans="1:8" x14ac:dyDescent="0.25">
      <c r="A18" t="s">
        <v>2851</v>
      </c>
      <c r="B18" s="46" t="s">
        <v>2852</v>
      </c>
      <c r="C18" s="46" t="s">
        <v>2853</v>
      </c>
      <c r="D18" s="46" t="s">
        <v>2854</v>
      </c>
      <c r="E18" s="46" t="s">
        <v>2855</v>
      </c>
      <c r="F18" s="46" t="s">
        <v>2856</v>
      </c>
      <c r="G18" s="46" t="s">
        <v>2857</v>
      </c>
      <c r="H18" s="46" t="s">
        <v>2858</v>
      </c>
    </row>
    <row r="19" spans="1:8" x14ac:dyDescent="0.25">
      <c r="A19" t="s">
        <v>2859</v>
      </c>
      <c r="B19" s="46" t="s">
        <v>178</v>
      </c>
      <c r="C19" s="46" t="s">
        <v>178</v>
      </c>
      <c r="D19" s="46" t="s">
        <v>178</v>
      </c>
      <c r="E19" s="46" t="s">
        <v>178</v>
      </c>
      <c r="F19" s="46" t="s">
        <v>178</v>
      </c>
      <c r="G19" s="46" t="s">
        <v>178</v>
      </c>
      <c r="H19" s="46" t="s">
        <v>178</v>
      </c>
    </row>
    <row r="20" spans="1:8" x14ac:dyDescent="0.25">
      <c r="A20" t="s">
        <v>2860</v>
      </c>
      <c r="B20" s="46" t="s">
        <v>2861</v>
      </c>
      <c r="C20" s="46" t="s">
        <v>2862</v>
      </c>
      <c r="D20" s="46" t="s">
        <v>2863</v>
      </c>
      <c r="E20" s="46" t="s">
        <v>2864</v>
      </c>
      <c r="F20" s="46" t="s">
        <v>2865</v>
      </c>
      <c r="G20" s="46" t="s">
        <v>2866</v>
      </c>
      <c r="H20" s="46" t="s">
        <v>2867</v>
      </c>
    </row>
    <row r="21" spans="1:8" x14ac:dyDescent="0.25">
      <c r="A21" t="s">
        <v>2868</v>
      </c>
      <c r="B21" s="46" t="s">
        <v>2869</v>
      </c>
      <c r="C21" s="46" t="s">
        <v>2870</v>
      </c>
      <c r="D21" s="46" t="s">
        <v>2870</v>
      </c>
      <c r="E21" s="46" t="s">
        <v>2871</v>
      </c>
      <c r="F21" s="46" t="s">
        <v>2872</v>
      </c>
      <c r="G21" s="46" t="s">
        <v>2871</v>
      </c>
      <c r="H21" s="46" t="s">
        <v>2873</v>
      </c>
    </row>
    <row r="22" spans="1:8" x14ac:dyDescent="0.25">
      <c r="A22" t="s">
        <v>2874</v>
      </c>
      <c r="B22" s="46" t="s">
        <v>282</v>
      </c>
      <c r="C22" s="46" t="s">
        <v>282</v>
      </c>
      <c r="D22" s="46" t="s">
        <v>282</v>
      </c>
      <c r="E22" s="46" t="s">
        <v>282</v>
      </c>
      <c r="F22" s="46" t="s">
        <v>282</v>
      </c>
      <c r="G22" s="46" t="s">
        <v>282</v>
      </c>
      <c r="H22" s="46" t="s">
        <v>282</v>
      </c>
    </row>
    <row r="23" spans="1:8" x14ac:dyDescent="0.25">
      <c r="A23" t="s">
        <v>2875</v>
      </c>
      <c r="B23" s="46" t="s">
        <v>2876</v>
      </c>
      <c r="C23" s="46" t="s">
        <v>2877</v>
      </c>
      <c r="D23" s="46" t="s">
        <v>282</v>
      </c>
      <c r="E23" s="46" t="s">
        <v>2878</v>
      </c>
      <c r="F23" s="46" t="s">
        <v>2879</v>
      </c>
      <c r="G23" s="46" t="s">
        <v>2880</v>
      </c>
      <c r="H23" s="46" t="s">
        <v>2881</v>
      </c>
    </row>
    <row r="24" spans="1:8" x14ac:dyDescent="0.25">
      <c r="A24" t="s">
        <v>2882</v>
      </c>
      <c r="B24" s="46" t="s">
        <v>2883</v>
      </c>
      <c r="C24" s="46" t="s">
        <v>2884</v>
      </c>
      <c r="D24" s="46" t="s">
        <v>2885</v>
      </c>
      <c r="E24" s="46" t="s">
        <v>2886</v>
      </c>
      <c r="F24" s="46" t="s">
        <v>2887</v>
      </c>
      <c r="G24" s="46" t="s">
        <v>2888</v>
      </c>
      <c r="H24" s="46" t="s">
        <v>2889</v>
      </c>
    </row>
    <row r="25" spans="1:8" x14ac:dyDescent="0.25">
      <c r="A25" t="s">
        <v>2890</v>
      </c>
      <c r="B25" s="46" t="s">
        <v>2891</v>
      </c>
      <c r="C25" s="46" t="s">
        <v>2892</v>
      </c>
      <c r="D25" s="46" t="s">
        <v>2892</v>
      </c>
      <c r="E25" s="46" t="s">
        <v>2893</v>
      </c>
      <c r="F25" s="46" t="s">
        <v>2894</v>
      </c>
      <c r="G25" s="46" t="s">
        <v>2895</v>
      </c>
      <c r="H25" s="46" t="s">
        <v>2896</v>
      </c>
    </row>
    <row r="26" spans="1:8" x14ac:dyDescent="0.25">
      <c r="A26" t="s">
        <v>2897</v>
      </c>
      <c r="B26" s="46" t="s">
        <v>2898</v>
      </c>
      <c r="C26" s="46" t="s">
        <v>2899</v>
      </c>
      <c r="D26" s="46" t="s">
        <v>2900</v>
      </c>
      <c r="E26" s="46" t="s">
        <v>2901</v>
      </c>
      <c r="F26" s="46" t="s">
        <v>2902</v>
      </c>
      <c r="G26" s="46" t="s">
        <v>2903</v>
      </c>
      <c r="H26" s="46" t="s">
        <v>2904</v>
      </c>
    </row>
    <row r="27" spans="1:8" x14ac:dyDescent="0.25">
      <c r="A27" t="s">
        <v>2905</v>
      </c>
      <c r="B27" s="46" t="s">
        <v>2906</v>
      </c>
      <c r="C27" s="46" t="s">
        <v>2907</v>
      </c>
      <c r="D27" s="46" t="s">
        <v>2908</v>
      </c>
      <c r="E27" s="46" t="s">
        <v>2909</v>
      </c>
      <c r="F27" s="46" t="s">
        <v>2910</v>
      </c>
      <c r="G27" s="46" t="s">
        <v>2911</v>
      </c>
      <c r="H27" s="46" t="s">
        <v>2912</v>
      </c>
    </row>
    <row r="28" spans="1:8" x14ac:dyDescent="0.25">
      <c r="A28" t="s">
        <v>2913</v>
      </c>
      <c r="B28" s="46" t="s">
        <v>2914</v>
      </c>
      <c r="C28" s="46" t="s">
        <v>2915</v>
      </c>
      <c r="D28" s="46" t="s">
        <v>2916</v>
      </c>
      <c r="E28" s="46" t="s">
        <v>2917</v>
      </c>
      <c r="F28" s="46" t="s">
        <v>2918</v>
      </c>
      <c r="G28" s="46" t="s">
        <v>2919</v>
      </c>
      <c r="H28" s="46" t="s">
        <v>2920</v>
      </c>
    </row>
    <row r="29" spans="1:8" x14ac:dyDescent="0.25">
      <c r="A29" t="s">
        <v>2921</v>
      </c>
      <c r="B29" s="46" t="s">
        <v>2922</v>
      </c>
      <c r="C29" s="46" t="s">
        <v>2923</v>
      </c>
      <c r="D29" s="46" t="s">
        <v>2924</v>
      </c>
      <c r="E29" s="46" t="s">
        <v>2925</v>
      </c>
      <c r="F29" s="46" t="s">
        <v>2926</v>
      </c>
      <c r="G29" s="46" t="s">
        <v>2927</v>
      </c>
      <c r="H29" s="46" t="s">
        <v>2925</v>
      </c>
    </row>
    <row r="30" spans="1:8" x14ac:dyDescent="0.25">
      <c r="A30" t="s">
        <v>2928</v>
      </c>
      <c r="B30" s="46" t="s">
        <v>2929</v>
      </c>
      <c r="C30" s="46" t="s">
        <v>2930</v>
      </c>
      <c r="D30" s="46" t="s">
        <v>2931</v>
      </c>
      <c r="E30" s="46" t="s">
        <v>2932</v>
      </c>
      <c r="F30" s="46" t="s">
        <v>2933</v>
      </c>
      <c r="G30" s="46" t="s">
        <v>2934</v>
      </c>
      <c r="H30" s="46" t="s">
        <v>2935</v>
      </c>
    </row>
    <row r="31" spans="1:8" x14ac:dyDescent="0.25">
      <c r="A31" t="s">
        <v>2936</v>
      </c>
      <c r="B31" s="46" t="s">
        <v>282</v>
      </c>
      <c r="C31" s="46" t="s">
        <v>282</v>
      </c>
      <c r="D31" s="46" t="s">
        <v>282</v>
      </c>
      <c r="E31" s="46" t="s">
        <v>282</v>
      </c>
      <c r="F31" s="46" t="s">
        <v>282</v>
      </c>
      <c r="G31" s="46" t="s">
        <v>282</v>
      </c>
      <c r="H31" s="46" t="s">
        <v>282</v>
      </c>
    </row>
    <row r="32" spans="1:8" x14ac:dyDescent="0.25">
      <c r="A32" t="s">
        <v>2937</v>
      </c>
      <c r="B32" s="46" t="s">
        <v>2938</v>
      </c>
      <c r="C32" s="46" t="s">
        <v>2939</v>
      </c>
      <c r="D32" s="46" t="s">
        <v>2940</v>
      </c>
      <c r="E32" s="46" t="s">
        <v>2941</v>
      </c>
      <c r="F32" s="46" t="s">
        <v>2942</v>
      </c>
      <c r="G32" s="46" t="s">
        <v>2943</v>
      </c>
      <c r="H32" s="46" t="s">
        <v>2944</v>
      </c>
    </row>
    <row r="33" spans="1:8" x14ac:dyDescent="0.25">
      <c r="A33" t="s">
        <v>2945</v>
      </c>
      <c r="B33" s="46" t="s">
        <v>2946</v>
      </c>
      <c r="C33" s="46" t="s">
        <v>2947</v>
      </c>
      <c r="D33" s="46" t="s">
        <v>2948</v>
      </c>
      <c r="E33" s="46" t="s">
        <v>2949</v>
      </c>
      <c r="F33" s="46" t="s">
        <v>2950</v>
      </c>
      <c r="G33" s="46" t="s">
        <v>2951</v>
      </c>
      <c r="H33" s="46" t="s">
        <v>2952</v>
      </c>
    </row>
    <row r="34" spans="1:8" x14ac:dyDescent="0.25">
      <c r="A34" t="s">
        <v>2953</v>
      </c>
      <c r="B34" s="46" t="s">
        <v>282</v>
      </c>
      <c r="C34" s="46" t="s">
        <v>282</v>
      </c>
      <c r="D34" s="46" t="s">
        <v>282</v>
      </c>
      <c r="E34" s="46" t="s">
        <v>282</v>
      </c>
      <c r="F34" s="46" t="s">
        <v>282</v>
      </c>
      <c r="G34" s="46" t="s">
        <v>282</v>
      </c>
      <c r="H34" s="46" t="s">
        <v>282</v>
      </c>
    </row>
    <row r="35" spans="1:8" x14ac:dyDescent="0.25">
      <c r="A35" t="s">
        <v>2954</v>
      </c>
      <c r="B35" s="46" t="s">
        <v>2955</v>
      </c>
      <c r="C35" s="46" t="s">
        <v>2956</v>
      </c>
      <c r="D35" s="46" t="s">
        <v>2957</v>
      </c>
      <c r="E35" s="46" t="s">
        <v>2958</v>
      </c>
      <c r="F35" s="46" t="s">
        <v>2959</v>
      </c>
      <c r="G35" s="46" t="s">
        <v>2960</v>
      </c>
      <c r="H35" s="46" t="s">
        <v>2961</v>
      </c>
    </row>
    <row r="36" spans="1:8" x14ac:dyDescent="0.25">
      <c r="A36" t="s">
        <v>2962</v>
      </c>
      <c r="B36" s="46" t="s">
        <v>2963</v>
      </c>
      <c r="C36" s="46" t="s">
        <v>2964</v>
      </c>
      <c r="D36" s="46" t="s">
        <v>2965</v>
      </c>
      <c r="E36" s="46" t="s">
        <v>2966</v>
      </c>
      <c r="F36" s="46" t="s">
        <v>2967</v>
      </c>
      <c r="G36" s="46" t="s">
        <v>2968</v>
      </c>
      <c r="H36" s="46" t="s">
        <v>2969</v>
      </c>
    </row>
    <row r="37" spans="1:8" x14ac:dyDescent="0.25">
      <c r="A37" t="s">
        <v>2970</v>
      </c>
      <c r="B37" s="46" t="s">
        <v>178</v>
      </c>
      <c r="C37" s="46" t="s">
        <v>178</v>
      </c>
      <c r="D37" s="46" t="s">
        <v>178</v>
      </c>
      <c r="E37" s="46" t="s">
        <v>178</v>
      </c>
      <c r="F37" s="46" t="s">
        <v>178</v>
      </c>
      <c r="G37" s="46" t="s">
        <v>178</v>
      </c>
      <c r="H37" s="46" t="s">
        <v>178</v>
      </c>
    </row>
    <row r="38" spans="1:8" x14ac:dyDescent="0.25">
      <c r="A38" t="s">
        <v>2971</v>
      </c>
      <c r="B38" s="46" t="s">
        <v>2166</v>
      </c>
      <c r="C38" s="46" t="s">
        <v>2972</v>
      </c>
      <c r="D38" s="46" t="s">
        <v>2973</v>
      </c>
      <c r="E38" s="46" t="s">
        <v>2974</v>
      </c>
      <c r="F38" s="46" t="s">
        <v>2975</v>
      </c>
      <c r="G38" s="46" t="s">
        <v>2976</v>
      </c>
      <c r="H38" s="46" t="s">
        <v>2977</v>
      </c>
    </row>
    <row r="39" spans="1:8" x14ac:dyDescent="0.25">
      <c r="A39" t="s">
        <v>2978</v>
      </c>
      <c r="B39" s="46" t="s">
        <v>178</v>
      </c>
      <c r="C39" s="46" t="s">
        <v>178</v>
      </c>
      <c r="D39" s="46" t="s">
        <v>178</v>
      </c>
      <c r="E39" s="46" t="s">
        <v>178</v>
      </c>
      <c r="F39" s="46" t="s">
        <v>178</v>
      </c>
      <c r="G39" s="46" t="s">
        <v>178</v>
      </c>
      <c r="H39" s="46" t="s">
        <v>178</v>
      </c>
    </row>
    <row r="40" spans="1:8" x14ac:dyDescent="0.25">
      <c r="A40" t="s">
        <v>2979</v>
      </c>
      <c r="B40" s="46" t="s">
        <v>178</v>
      </c>
      <c r="C40" s="46" t="s">
        <v>178</v>
      </c>
      <c r="D40" s="46" t="s">
        <v>178</v>
      </c>
      <c r="E40" s="46" t="s">
        <v>178</v>
      </c>
      <c r="F40" s="46" t="s">
        <v>178</v>
      </c>
      <c r="G40" s="46" t="s">
        <v>178</v>
      </c>
      <c r="H40" s="46" t="s">
        <v>178</v>
      </c>
    </row>
    <row r="41" spans="1:8" x14ac:dyDescent="0.25">
      <c r="A41" t="s">
        <v>2980</v>
      </c>
      <c r="B41" s="46" t="s">
        <v>2981</v>
      </c>
      <c r="C41" s="46" t="s">
        <v>2982</v>
      </c>
      <c r="D41" s="46" t="s">
        <v>2982</v>
      </c>
      <c r="E41" s="46" t="s">
        <v>2983</v>
      </c>
      <c r="F41" s="46" t="s">
        <v>2984</v>
      </c>
      <c r="G41" s="46" t="s">
        <v>2985</v>
      </c>
      <c r="H41" s="46" t="s">
        <v>2986</v>
      </c>
    </row>
    <row r="42" spans="1:8" x14ac:dyDescent="0.25">
      <c r="A42" t="s">
        <v>2987</v>
      </c>
      <c r="B42" s="46" t="s">
        <v>2988</v>
      </c>
      <c r="C42" s="46" t="s">
        <v>2989</v>
      </c>
      <c r="D42" s="46" t="s">
        <v>2990</v>
      </c>
      <c r="E42" s="46" t="s">
        <v>2991</v>
      </c>
      <c r="F42" s="46" t="s">
        <v>2992</v>
      </c>
      <c r="G42" s="46" t="s">
        <v>2993</v>
      </c>
      <c r="H42" s="46" t="s">
        <v>2994</v>
      </c>
    </row>
    <row r="43" spans="1:8" x14ac:dyDescent="0.25">
      <c r="A43" t="s">
        <v>2995</v>
      </c>
      <c r="B43" s="46" t="s">
        <v>2996</v>
      </c>
      <c r="C43" s="46" t="s">
        <v>2997</v>
      </c>
      <c r="D43" s="46" t="s">
        <v>2998</v>
      </c>
      <c r="E43" s="46" t="s">
        <v>2999</v>
      </c>
      <c r="F43" s="46" t="s">
        <v>3000</v>
      </c>
      <c r="G43" s="46" t="s">
        <v>3001</v>
      </c>
      <c r="H43" s="46" t="s">
        <v>3002</v>
      </c>
    </row>
    <row r="44" spans="1:8" x14ac:dyDescent="0.25">
      <c r="A44" t="s">
        <v>3003</v>
      </c>
      <c r="B44" s="46" t="s">
        <v>3004</v>
      </c>
      <c r="C44" s="46" t="s">
        <v>3005</v>
      </c>
      <c r="D44" s="46" t="s">
        <v>3006</v>
      </c>
      <c r="E44" s="46" t="s">
        <v>3007</v>
      </c>
      <c r="F44" s="46" t="s">
        <v>3008</v>
      </c>
      <c r="G44" s="46" t="s">
        <v>3009</v>
      </c>
      <c r="H44" s="46" t="s">
        <v>3010</v>
      </c>
    </row>
    <row r="45" spans="1:8" x14ac:dyDescent="0.25">
      <c r="A45" t="s">
        <v>3011</v>
      </c>
      <c r="B45" s="46" t="s">
        <v>178</v>
      </c>
      <c r="C45" s="46" t="s">
        <v>178</v>
      </c>
      <c r="D45" s="46" t="s">
        <v>178</v>
      </c>
      <c r="E45" s="46" t="s">
        <v>178</v>
      </c>
      <c r="F45" s="46" t="s">
        <v>178</v>
      </c>
      <c r="G45" s="46" t="s">
        <v>178</v>
      </c>
      <c r="H45" s="46" t="s">
        <v>178</v>
      </c>
    </row>
    <row r="46" spans="1:8" x14ac:dyDescent="0.25">
      <c r="A46" t="s">
        <v>3012</v>
      </c>
      <c r="B46" s="46" t="s">
        <v>3013</v>
      </c>
      <c r="C46" s="46" t="s">
        <v>3014</v>
      </c>
      <c r="D46" s="46" t="s">
        <v>3014</v>
      </c>
      <c r="E46" s="46" t="s">
        <v>3015</v>
      </c>
      <c r="F46" s="46" t="s">
        <v>3016</v>
      </c>
      <c r="G46" s="46" t="s">
        <v>3017</v>
      </c>
      <c r="H46" s="46" t="s">
        <v>3018</v>
      </c>
    </row>
    <row r="47" spans="1:8" x14ac:dyDescent="0.25">
      <c r="A47" t="s">
        <v>3019</v>
      </c>
      <c r="B47" s="46" t="s">
        <v>3020</v>
      </c>
      <c r="C47" s="46" t="s">
        <v>3021</v>
      </c>
      <c r="D47" s="46" t="s">
        <v>3021</v>
      </c>
      <c r="E47" s="46" t="s">
        <v>3022</v>
      </c>
      <c r="F47" s="46" t="s">
        <v>3023</v>
      </c>
      <c r="G47" s="46" t="s">
        <v>3024</v>
      </c>
      <c r="H47" s="46" t="s">
        <v>3025</v>
      </c>
    </row>
    <row r="48" spans="1:8" x14ac:dyDescent="0.25">
      <c r="A48" t="s">
        <v>3026</v>
      </c>
      <c r="B48" s="46" t="s">
        <v>3027</v>
      </c>
      <c r="C48" s="46" t="s">
        <v>3028</v>
      </c>
      <c r="D48" s="46" t="s">
        <v>3029</v>
      </c>
      <c r="E48" s="46" t="s">
        <v>3030</v>
      </c>
      <c r="F48" s="46" t="s">
        <v>3031</v>
      </c>
      <c r="G48" s="46" t="s">
        <v>282</v>
      </c>
      <c r="H48" s="46" t="s">
        <v>3032</v>
      </c>
    </row>
    <row r="49" spans="1:8" x14ac:dyDescent="0.25">
      <c r="A49" t="s">
        <v>3033</v>
      </c>
      <c r="B49" s="46" t="s">
        <v>3034</v>
      </c>
      <c r="C49" s="46" t="s">
        <v>3034</v>
      </c>
      <c r="D49" s="46" t="s">
        <v>3034</v>
      </c>
      <c r="E49" s="46" t="s">
        <v>3035</v>
      </c>
      <c r="F49" s="46" t="s">
        <v>282</v>
      </c>
      <c r="G49" s="46" t="s">
        <v>3036</v>
      </c>
      <c r="H49" s="46" t="s">
        <v>3034</v>
      </c>
    </row>
    <row r="50" spans="1:8" x14ac:dyDescent="0.25">
      <c r="A50" t="s">
        <v>3037</v>
      </c>
      <c r="B50" s="46" t="s">
        <v>3038</v>
      </c>
      <c r="C50" s="46" t="s">
        <v>3039</v>
      </c>
      <c r="D50" s="46" t="s">
        <v>3039</v>
      </c>
      <c r="E50" s="46" t="s">
        <v>3040</v>
      </c>
      <c r="F50" s="46" t="s">
        <v>3041</v>
      </c>
      <c r="G50" s="46" t="s">
        <v>3042</v>
      </c>
      <c r="H50" s="46" t="s">
        <v>3043</v>
      </c>
    </row>
    <row r="51" spans="1:8" x14ac:dyDescent="0.25">
      <c r="A51" t="s">
        <v>3044</v>
      </c>
      <c r="B51" s="46" t="s">
        <v>282</v>
      </c>
      <c r="C51" s="46" t="s">
        <v>282</v>
      </c>
      <c r="D51" s="46" t="s">
        <v>282</v>
      </c>
      <c r="E51" s="46" t="s">
        <v>282</v>
      </c>
      <c r="F51" s="46" t="s">
        <v>282</v>
      </c>
      <c r="G51" s="46" t="s">
        <v>282</v>
      </c>
      <c r="H51" s="46" t="s">
        <v>282</v>
      </c>
    </row>
    <row r="52" spans="1:8" x14ac:dyDescent="0.25">
      <c r="A52" t="s">
        <v>3045</v>
      </c>
      <c r="B52" s="46" t="s">
        <v>3046</v>
      </c>
      <c r="C52" s="46" t="s">
        <v>3047</v>
      </c>
      <c r="D52" s="46" t="s">
        <v>3047</v>
      </c>
      <c r="E52" s="46" t="s">
        <v>3048</v>
      </c>
      <c r="F52" s="46" t="s">
        <v>3049</v>
      </c>
      <c r="G52" s="46" t="s">
        <v>3050</v>
      </c>
      <c r="H52" s="46" t="s">
        <v>3051</v>
      </c>
    </row>
    <row r="53" spans="1:8" x14ac:dyDescent="0.25">
      <c r="A53" t="s">
        <v>3052</v>
      </c>
      <c r="B53" s="46" t="s">
        <v>3053</v>
      </c>
      <c r="C53" s="46" t="s">
        <v>3054</v>
      </c>
      <c r="D53" s="46" t="s">
        <v>3055</v>
      </c>
      <c r="E53" s="46" t="s">
        <v>3056</v>
      </c>
      <c r="F53" s="46" t="s">
        <v>3057</v>
      </c>
      <c r="G53" s="46" t="s">
        <v>3058</v>
      </c>
      <c r="H53" s="46" t="s">
        <v>3059</v>
      </c>
    </row>
    <row r="54" spans="1:8" x14ac:dyDescent="0.25">
      <c r="A54" t="s">
        <v>3060</v>
      </c>
      <c r="B54" s="46" t="s">
        <v>3061</v>
      </c>
      <c r="C54" s="46" t="s">
        <v>3062</v>
      </c>
      <c r="D54" s="46" t="s">
        <v>3063</v>
      </c>
      <c r="E54" s="46" t="s">
        <v>3064</v>
      </c>
      <c r="F54" s="46" t="s">
        <v>3065</v>
      </c>
      <c r="G54" s="46" t="s">
        <v>3066</v>
      </c>
      <c r="H54" s="46" t="s">
        <v>3067</v>
      </c>
    </row>
    <row r="55" spans="1:8" x14ac:dyDescent="0.25">
      <c r="A55" t="s">
        <v>3068</v>
      </c>
      <c r="B55" s="46" t="s">
        <v>3069</v>
      </c>
      <c r="C55" s="46" t="s">
        <v>3070</v>
      </c>
      <c r="D55" s="46" t="s">
        <v>3071</v>
      </c>
      <c r="E55" s="46" t="s">
        <v>3072</v>
      </c>
      <c r="F55" s="46" t="s">
        <v>3073</v>
      </c>
      <c r="G55" s="46" t="s">
        <v>3074</v>
      </c>
      <c r="H55" s="46" t="s">
        <v>3075</v>
      </c>
    </row>
    <row r="56" spans="1:8" x14ac:dyDescent="0.25">
      <c r="A56" t="s">
        <v>3076</v>
      </c>
      <c r="B56" s="46" t="s">
        <v>3077</v>
      </c>
      <c r="C56" s="46" t="s">
        <v>3078</v>
      </c>
      <c r="D56" s="46" t="s">
        <v>3078</v>
      </c>
      <c r="E56" s="46" t="s">
        <v>3079</v>
      </c>
      <c r="F56" s="46" t="s">
        <v>3080</v>
      </c>
      <c r="G56" s="46" t="s">
        <v>3081</v>
      </c>
      <c r="H56" s="46" t="s">
        <v>3082</v>
      </c>
    </row>
    <row r="57" spans="1:8" x14ac:dyDescent="0.25">
      <c r="A57" t="s">
        <v>3083</v>
      </c>
      <c r="B57" s="46" t="s">
        <v>3084</v>
      </c>
      <c r="C57" s="46" t="s">
        <v>3085</v>
      </c>
      <c r="D57" s="46" t="s">
        <v>3085</v>
      </c>
      <c r="E57" s="46" t="s">
        <v>3084</v>
      </c>
      <c r="F57" s="46" t="s">
        <v>3084</v>
      </c>
      <c r="G57" s="46" t="s">
        <v>3086</v>
      </c>
      <c r="H57" s="46" t="s">
        <v>3087</v>
      </c>
    </row>
    <row r="58" spans="1:8" x14ac:dyDescent="0.25">
      <c r="A58" t="s">
        <v>3088</v>
      </c>
      <c r="B58" s="46" t="s">
        <v>3089</v>
      </c>
      <c r="C58" s="46" t="s">
        <v>3090</v>
      </c>
      <c r="D58" s="46" t="s">
        <v>3091</v>
      </c>
      <c r="E58" s="46" t="s">
        <v>3092</v>
      </c>
      <c r="F58" s="46" t="s">
        <v>3093</v>
      </c>
      <c r="G58" s="46" t="s">
        <v>3094</v>
      </c>
      <c r="H58" s="46" t="s">
        <v>3095</v>
      </c>
    </row>
    <row r="59" spans="1:8" x14ac:dyDescent="0.25">
      <c r="A59" t="s">
        <v>3096</v>
      </c>
      <c r="B59" s="46" t="s">
        <v>3097</v>
      </c>
      <c r="C59" s="46" t="s">
        <v>3098</v>
      </c>
      <c r="D59" s="46" t="s">
        <v>3099</v>
      </c>
      <c r="E59" s="46" t="s">
        <v>3100</v>
      </c>
      <c r="F59" s="46" t="s">
        <v>3101</v>
      </c>
      <c r="G59" s="46" t="s">
        <v>3102</v>
      </c>
      <c r="H59" s="46" t="s">
        <v>3103</v>
      </c>
    </row>
    <row r="60" spans="1:8" x14ac:dyDescent="0.25">
      <c r="A60" t="s">
        <v>3104</v>
      </c>
      <c r="B60" s="46" t="s">
        <v>3105</v>
      </c>
      <c r="C60" s="46" t="s">
        <v>3106</v>
      </c>
      <c r="D60" s="46" t="s">
        <v>3107</v>
      </c>
      <c r="E60" s="46" t="s">
        <v>3108</v>
      </c>
      <c r="F60" s="46" t="s">
        <v>3109</v>
      </c>
      <c r="G60" s="46" t="s">
        <v>3110</v>
      </c>
      <c r="H60" s="46" t="s">
        <v>3111</v>
      </c>
    </row>
    <row r="61" spans="1:8" x14ac:dyDescent="0.25">
      <c r="A61" t="s">
        <v>3112</v>
      </c>
      <c r="B61" s="46" t="s">
        <v>3113</v>
      </c>
      <c r="C61" s="46" t="s">
        <v>3114</v>
      </c>
      <c r="D61" s="46" t="s">
        <v>282</v>
      </c>
      <c r="E61" s="46" t="s">
        <v>3115</v>
      </c>
      <c r="F61" s="46" t="s">
        <v>3116</v>
      </c>
      <c r="G61" s="46" t="s">
        <v>3117</v>
      </c>
      <c r="H61" s="46" t="s">
        <v>3118</v>
      </c>
    </row>
    <row r="62" spans="1:8" x14ac:dyDescent="0.25">
      <c r="A62" t="s">
        <v>3119</v>
      </c>
      <c r="B62" s="46" t="s">
        <v>282</v>
      </c>
      <c r="C62" s="46" t="s">
        <v>282</v>
      </c>
      <c r="D62" s="46" t="s">
        <v>282</v>
      </c>
      <c r="E62" s="46" t="s">
        <v>282</v>
      </c>
      <c r="F62" s="46" t="s">
        <v>282</v>
      </c>
      <c r="G62" s="46" t="s">
        <v>282</v>
      </c>
      <c r="H62" s="46" t="s">
        <v>282</v>
      </c>
    </row>
    <row r="63" spans="1:8" x14ac:dyDescent="0.25">
      <c r="A63" t="s">
        <v>3120</v>
      </c>
      <c r="B63" s="46" t="s">
        <v>3121</v>
      </c>
      <c r="C63" s="46" t="s">
        <v>3122</v>
      </c>
      <c r="D63" s="46" t="s">
        <v>3123</v>
      </c>
      <c r="E63" s="46" t="s">
        <v>3124</v>
      </c>
      <c r="F63" s="46" t="s">
        <v>3125</v>
      </c>
      <c r="G63" s="46" t="s">
        <v>3126</v>
      </c>
      <c r="H63" s="46" t="s">
        <v>3127</v>
      </c>
    </row>
    <row r="64" spans="1:8" x14ac:dyDescent="0.25">
      <c r="A64" t="s">
        <v>3128</v>
      </c>
      <c r="B64" s="46" t="s">
        <v>178</v>
      </c>
      <c r="C64" s="46" t="s">
        <v>178</v>
      </c>
      <c r="D64" s="46" t="s">
        <v>178</v>
      </c>
      <c r="E64" s="46" t="s">
        <v>178</v>
      </c>
      <c r="F64" s="46" t="s">
        <v>178</v>
      </c>
      <c r="G64" s="46" t="s">
        <v>178</v>
      </c>
      <c r="H64" s="46" t="s">
        <v>178</v>
      </c>
    </row>
    <row r="65" spans="1:8" x14ac:dyDescent="0.25">
      <c r="A65" t="s">
        <v>3129</v>
      </c>
      <c r="B65" s="46" t="s">
        <v>178</v>
      </c>
      <c r="C65" s="46" t="s">
        <v>178</v>
      </c>
      <c r="D65" s="46" t="s">
        <v>178</v>
      </c>
      <c r="E65" s="46" t="s">
        <v>178</v>
      </c>
      <c r="F65" s="46" t="s">
        <v>178</v>
      </c>
      <c r="G65" s="46" t="s">
        <v>178</v>
      </c>
      <c r="H65" s="46" t="s">
        <v>178</v>
      </c>
    </row>
    <row r="66" spans="1:8" x14ac:dyDescent="0.25">
      <c r="A66" t="s">
        <v>3130</v>
      </c>
      <c r="B66" s="46" t="s">
        <v>3131</v>
      </c>
      <c r="C66" s="46" t="s">
        <v>3132</v>
      </c>
      <c r="D66" s="46" t="s">
        <v>3133</v>
      </c>
      <c r="E66" s="46" t="s">
        <v>3134</v>
      </c>
      <c r="F66" s="46" t="s">
        <v>3135</v>
      </c>
      <c r="G66" s="46" t="s">
        <v>3136</v>
      </c>
      <c r="H66" s="46" t="s">
        <v>3137</v>
      </c>
    </row>
    <row r="67" spans="1:8" x14ac:dyDescent="0.25">
      <c r="A67" t="s">
        <v>3138</v>
      </c>
      <c r="B67" s="46" t="s">
        <v>3139</v>
      </c>
      <c r="C67" s="46" t="s">
        <v>3140</v>
      </c>
      <c r="D67" s="46" t="s">
        <v>3140</v>
      </c>
      <c r="E67" s="46" t="s">
        <v>3141</v>
      </c>
      <c r="F67" s="46" t="s">
        <v>3142</v>
      </c>
      <c r="G67" s="46" t="s">
        <v>3143</v>
      </c>
      <c r="H67" s="46" t="s">
        <v>3144</v>
      </c>
    </row>
    <row r="68" spans="1:8" x14ac:dyDescent="0.25">
      <c r="A68" t="s">
        <v>3145</v>
      </c>
      <c r="B68" s="46" t="s">
        <v>3146</v>
      </c>
      <c r="C68" s="46" t="s">
        <v>3147</v>
      </c>
      <c r="D68" s="46" t="s">
        <v>3147</v>
      </c>
      <c r="E68" s="46" t="s">
        <v>3148</v>
      </c>
      <c r="F68" s="46" t="s">
        <v>3146</v>
      </c>
      <c r="G68" s="46" t="s">
        <v>3149</v>
      </c>
      <c r="H68" s="46" t="s">
        <v>3148</v>
      </c>
    </row>
    <row r="69" spans="1:8" x14ac:dyDescent="0.25">
      <c r="A69" t="s">
        <v>3150</v>
      </c>
      <c r="B69" s="46" t="s">
        <v>3151</v>
      </c>
      <c r="C69" s="46" t="s">
        <v>3152</v>
      </c>
      <c r="D69" s="46" t="s">
        <v>3153</v>
      </c>
      <c r="E69" s="46" t="s">
        <v>3154</v>
      </c>
      <c r="F69" s="46" t="s">
        <v>3155</v>
      </c>
      <c r="G69" s="46" t="s">
        <v>3156</v>
      </c>
      <c r="H69" s="46" t="s">
        <v>3154</v>
      </c>
    </row>
    <row r="70" spans="1:8" x14ac:dyDescent="0.25">
      <c r="A70" t="s">
        <v>3157</v>
      </c>
      <c r="B70" s="46" t="s">
        <v>3158</v>
      </c>
      <c r="C70" s="46" t="s">
        <v>3159</v>
      </c>
      <c r="D70" s="46" t="s">
        <v>3159</v>
      </c>
      <c r="E70" s="46" t="s">
        <v>3160</v>
      </c>
      <c r="F70" s="46" t="s">
        <v>3161</v>
      </c>
      <c r="G70" s="46" t="s">
        <v>3162</v>
      </c>
      <c r="H70" s="46" t="s">
        <v>3163</v>
      </c>
    </row>
    <row r="71" spans="1:8" x14ac:dyDescent="0.25">
      <c r="A71" t="s">
        <v>3164</v>
      </c>
      <c r="B71" s="46" t="s">
        <v>3165</v>
      </c>
      <c r="C71" s="46" t="s">
        <v>3166</v>
      </c>
      <c r="D71" s="46" t="s">
        <v>3166</v>
      </c>
      <c r="E71" s="46" t="s">
        <v>3167</v>
      </c>
      <c r="F71" s="46" t="s">
        <v>3168</v>
      </c>
      <c r="G71" s="46" t="s">
        <v>3169</v>
      </c>
      <c r="H71" s="46" t="s">
        <v>3170</v>
      </c>
    </row>
    <row r="72" spans="1:8" x14ac:dyDescent="0.25">
      <c r="A72" t="s">
        <v>3171</v>
      </c>
      <c r="B72" s="46" t="s">
        <v>3172</v>
      </c>
      <c r="C72" s="46" t="s">
        <v>1825</v>
      </c>
      <c r="D72" s="46" t="s">
        <v>1799</v>
      </c>
      <c r="E72" s="46" t="s">
        <v>3173</v>
      </c>
      <c r="F72" s="46" t="s">
        <v>3174</v>
      </c>
      <c r="G72" s="46" t="s">
        <v>3175</v>
      </c>
      <c r="H72" s="46" t="s">
        <v>3176</v>
      </c>
    </row>
    <row r="73" spans="1:8" x14ac:dyDescent="0.25">
      <c r="A73" t="s">
        <v>3177</v>
      </c>
      <c r="B73" s="46" t="s">
        <v>3178</v>
      </c>
      <c r="C73" s="46" t="s">
        <v>3179</v>
      </c>
      <c r="D73" s="46" t="s">
        <v>3180</v>
      </c>
      <c r="E73" s="46" t="s">
        <v>3181</v>
      </c>
      <c r="F73" s="46" t="s">
        <v>3182</v>
      </c>
      <c r="G73" s="46" t="s">
        <v>3183</v>
      </c>
      <c r="H73" s="46" t="s">
        <v>3184</v>
      </c>
    </row>
    <row r="74" spans="1:8" x14ac:dyDescent="0.25">
      <c r="A74" t="s">
        <v>3185</v>
      </c>
      <c r="B74" s="46" t="s">
        <v>3186</v>
      </c>
      <c r="C74" s="46" t="s">
        <v>3187</v>
      </c>
      <c r="D74" s="46" t="s">
        <v>3187</v>
      </c>
      <c r="E74" s="46" t="s">
        <v>3188</v>
      </c>
      <c r="F74" s="46" t="s">
        <v>3189</v>
      </c>
      <c r="G74" s="46" t="s">
        <v>3190</v>
      </c>
      <c r="H74" s="46" t="s">
        <v>3191</v>
      </c>
    </row>
    <row r="75" spans="1:8" x14ac:dyDescent="0.25">
      <c r="A75" t="s">
        <v>3192</v>
      </c>
      <c r="B75" s="46" t="s">
        <v>3193</v>
      </c>
      <c r="C75" s="46" t="s">
        <v>3194</v>
      </c>
      <c r="D75" s="46" t="s">
        <v>3195</v>
      </c>
      <c r="E75" s="46" t="s">
        <v>3196</v>
      </c>
      <c r="F75" s="46" t="s">
        <v>3197</v>
      </c>
      <c r="G75" s="46" t="s">
        <v>3198</v>
      </c>
      <c r="H75" s="46" t="s">
        <v>3199</v>
      </c>
    </row>
    <row r="76" spans="1:8" x14ac:dyDescent="0.25">
      <c r="A76" t="s">
        <v>3200</v>
      </c>
      <c r="B76" s="46" t="s">
        <v>3201</v>
      </c>
      <c r="C76" s="46" t="s">
        <v>3202</v>
      </c>
      <c r="D76" s="46" t="s">
        <v>3203</v>
      </c>
      <c r="E76" s="46" t="s">
        <v>3204</v>
      </c>
      <c r="F76" s="46" t="s">
        <v>3205</v>
      </c>
      <c r="G76" s="46" t="s">
        <v>3205</v>
      </c>
      <c r="H76" s="46" t="s">
        <v>3206</v>
      </c>
    </row>
    <row r="77" spans="1:8" x14ac:dyDescent="0.25">
      <c r="A77" t="s">
        <v>3207</v>
      </c>
      <c r="B77" s="46" t="s">
        <v>3208</v>
      </c>
      <c r="C77" s="46" t="s">
        <v>3209</v>
      </c>
      <c r="D77" s="46" t="s">
        <v>3210</v>
      </c>
      <c r="E77" s="46" t="s">
        <v>3211</v>
      </c>
      <c r="F77" s="46" t="s">
        <v>3212</v>
      </c>
      <c r="G77" s="46" t="s">
        <v>3213</v>
      </c>
      <c r="H77" s="46" t="s">
        <v>3214</v>
      </c>
    </row>
    <row r="78" spans="1:8" x14ac:dyDescent="0.25">
      <c r="A78" t="s">
        <v>3215</v>
      </c>
      <c r="B78" s="46" t="s">
        <v>3216</v>
      </c>
      <c r="C78" s="46" t="s">
        <v>3217</v>
      </c>
      <c r="D78" s="46" t="s">
        <v>3218</v>
      </c>
      <c r="E78" s="46" t="s">
        <v>3219</v>
      </c>
      <c r="F78" s="46" t="s">
        <v>3220</v>
      </c>
      <c r="G78" s="46" t="s">
        <v>3221</v>
      </c>
      <c r="H78" s="46" t="s">
        <v>3222</v>
      </c>
    </row>
    <row r="79" spans="1:8" x14ac:dyDescent="0.25">
      <c r="A79" t="s">
        <v>3223</v>
      </c>
      <c r="B79" s="46" t="s">
        <v>3224</v>
      </c>
      <c r="C79" s="46" t="s">
        <v>3225</v>
      </c>
      <c r="D79" s="46" t="s">
        <v>3226</v>
      </c>
      <c r="E79" s="46" t="s">
        <v>3227</v>
      </c>
      <c r="F79" s="46" t="s">
        <v>3228</v>
      </c>
      <c r="G79" s="46" t="s">
        <v>3229</v>
      </c>
      <c r="H79" s="46" t="s">
        <v>3230</v>
      </c>
    </row>
    <row r="80" spans="1:8" x14ac:dyDescent="0.25">
      <c r="A80" t="s">
        <v>3231</v>
      </c>
      <c r="B80" s="46" t="s">
        <v>3232</v>
      </c>
      <c r="C80" s="46" t="s">
        <v>3233</v>
      </c>
      <c r="D80" s="46" t="s">
        <v>3234</v>
      </c>
      <c r="E80" s="46" t="s">
        <v>3235</v>
      </c>
      <c r="F80" s="46" t="s">
        <v>3236</v>
      </c>
      <c r="G80" s="46" t="s">
        <v>3237</v>
      </c>
      <c r="H80" s="46" t="s">
        <v>3238</v>
      </c>
    </row>
    <row r="81" spans="1:8" x14ac:dyDescent="0.25">
      <c r="A81" t="s">
        <v>3239</v>
      </c>
      <c r="B81" s="46" t="s">
        <v>3240</v>
      </c>
      <c r="C81" s="46" t="s">
        <v>3241</v>
      </c>
      <c r="D81" s="46" t="s">
        <v>3242</v>
      </c>
      <c r="E81" s="46" t="s">
        <v>3243</v>
      </c>
      <c r="F81" s="46" t="s">
        <v>3244</v>
      </c>
      <c r="G81" s="46" t="s">
        <v>3245</v>
      </c>
      <c r="H81" s="46" t="s">
        <v>3246</v>
      </c>
    </row>
    <row r="82" spans="1:8" x14ac:dyDescent="0.25">
      <c r="A82" t="s">
        <v>3247</v>
      </c>
      <c r="B82" s="46" t="s">
        <v>3248</v>
      </c>
      <c r="C82" s="46" t="s">
        <v>3249</v>
      </c>
      <c r="D82" s="46" t="s">
        <v>3249</v>
      </c>
      <c r="E82" s="46" t="s">
        <v>3250</v>
      </c>
      <c r="F82" s="46" t="s">
        <v>3251</v>
      </c>
      <c r="G82" s="46" t="s">
        <v>3252</v>
      </c>
      <c r="H82" s="46" t="s">
        <v>3253</v>
      </c>
    </row>
    <row r="83" spans="1:8" x14ac:dyDescent="0.25">
      <c r="A83" t="s">
        <v>3254</v>
      </c>
      <c r="B83" s="46" t="s">
        <v>3255</v>
      </c>
      <c r="C83" s="46" t="s">
        <v>3256</v>
      </c>
      <c r="D83" s="46" t="s">
        <v>3257</v>
      </c>
      <c r="E83" s="46" t="s">
        <v>3258</v>
      </c>
      <c r="F83" s="46" t="s">
        <v>3259</v>
      </c>
      <c r="G83" s="46" t="s">
        <v>3260</v>
      </c>
      <c r="H83" s="46" t="s">
        <v>3261</v>
      </c>
    </row>
    <row r="84" spans="1:8" x14ac:dyDescent="0.25">
      <c r="A84" t="s">
        <v>3262</v>
      </c>
      <c r="B84" s="46" t="s">
        <v>3263</v>
      </c>
      <c r="C84" s="46" t="s">
        <v>3264</v>
      </c>
      <c r="D84" s="46" t="s">
        <v>2973</v>
      </c>
      <c r="E84" s="46" t="s">
        <v>3265</v>
      </c>
      <c r="F84" s="46" t="s">
        <v>3266</v>
      </c>
      <c r="G84" s="46" t="s">
        <v>3267</v>
      </c>
      <c r="H84" s="46" t="s">
        <v>3268</v>
      </c>
    </row>
    <row r="85" spans="1:8" x14ac:dyDescent="0.25">
      <c r="A85" t="s">
        <v>3269</v>
      </c>
      <c r="B85" s="46" t="s">
        <v>178</v>
      </c>
      <c r="C85" s="46" t="s">
        <v>178</v>
      </c>
      <c r="D85" s="46" t="s">
        <v>178</v>
      </c>
      <c r="E85" s="46" t="s">
        <v>178</v>
      </c>
      <c r="F85" s="46" t="s">
        <v>178</v>
      </c>
      <c r="G85" s="46" t="s">
        <v>178</v>
      </c>
      <c r="H85" s="46" t="s">
        <v>178</v>
      </c>
    </row>
    <row r="86" spans="1:8" x14ac:dyDescent="0.25">
      <c r="A86" t="s">
        <v>3270</v>
      </c>
      <c r="B86" s="46" t="s">
        <v>3271</v>
      </c>
      <c r="C86" s="46" t="s">
        <v>3272</v>
      </c>
      <c r="D86" s="46" t="s">
        <v>3272</v>
      </c>
      <c r="E86" s="46" t="s">
        <v>3273</v>
      </c>
      <c r="F86" s="46" t="s">
        <v>3274</v>
      </c>
      <c r="G86" s="46" t="s">
        <v>3275</v>
      </c>
      <c r="H86" s="46" t="s">
        <v>3276</v>
      </c>
    </row>
    <row r="87" spans="1:8" x14ac:dyDescent="0.25">
      <c r="A87" t="s">
        <v>3277</v>
      </c>
      <c r="B87" s="46" t="s">
        <v>178</v>
      </c>
      <c r="C87" s="46" t="s">
        <v>178</v>
      </c>
      <c r="D87" s="46" t="s">
        <v>178</v>
      </c>
      <c r="E87" s="46" t="s">
        <v>178</v>
      </c>
      <c r="F87" s="46" t="s">
        <v>178</v>
      </c>
      <c r="G87" s="46" t="s">
        <v>178</v>
      </c>
      <c r="H87" s="46" t="s">
        <v>178</v>
      </c>
    </row>
    <row r="88" spans="1:8" x14ac:dyDescent="0.25">
      <c r="A88" t="s">
        <v>3278</v>
      </c>
      <c r="B88" s="46" t="s">
        <v>3279</v>
      </c>
      <c r="C88" s="46" t="s">
        <v>3280</v>
      </c>
      <c r="D88" s="46" t="s">
        <v>3281</v>
      </c>
      <c r="E88" s="46" t="s">
        <v>3282</v>
      </c>
      <c r="F88" s="46" t="s">
        <v>3283</v>
      </c>
      <c r="G88" s="46" t="s">
        <v>3284</v>
      </c>
      <c r="H88" s="46" t="s">
        <v>3285</v>
      </c>
    </row>
    <row r="89" spans="1:8" x14ac:dyDescent="0.25">
      <c r="A89" t="s">
        <v>3286</v>
      </c>
      <c r="B89" s="46" t="s">
        <v>3287</v>
      </c>
      <c r="C89" s="46" t="s">
        <v>3288</v>
      </c>
      <c r="D89" s="46" t="s">
        <v>3288</v>
      </c>
      <c r="E89" s="46" t="s">
        <v>3289</v>
      </c>
      <c r="F89" s="46" t="s">
        <v>3290</v>
      </c>
      <c r="G89" s="46" t="s">
        <v>3291</v>
      </c>
      <c r="H89" s="46" t="s">
        <v>3292</v>
      </c>
    </row>
    <row r="90" spans="1:8" x14ac:dyDescent="0.25">
      <c r="A90" t="s">
        <v>3293</v>
      </c>
      <c r="B90" s="46" t="s">
        <v>3294</v>
      </c>
      <c r="C90" s="46" t="s">
        <v>3295</v>
      </c>
      <c r="D90" s="46" t="s">
        <v>282</v>
      </c>
      <c r="E90" s="46" t="s">
        <v>3296</v>
      </c>
      <c r="F90" s="46" t="s">
        <v>3297</v>
      </c>
      <c r="G90" s="46" t="s">
        <v>3298</v>
      </c>
      <c r="H90" s="46" t="s">
        <v>3299</v>
      </c>
    </row>
    <row r="91" spans="1:8" x14ac:dyDescent="0.25">
      <c r="A91" t="s">
        <v>3300</v>
      </c>
      <c r="B91" s="46" t="s">
        <v>3301</v>
      </c>
      <c r="C91" s="46" t="s">
        <v>3302</v>
      </c>
      <c r="D91" s="46" t="s">
        <v>3303</v>
      </c>
      <c r="E91" s="46" t="s">
        <v>3304</v>
      </c>
      <c r="F91" s="46" t="s">
        <v>3305</v>
      </c>
      <c r="G91" s="46" t="s">
        <v>3306</v>
      </c>
      <c r="H91" s="46" t="s">
        <v>3307</v>
      </c>
    </row>
    <row r="92" spans="1:8" x14ac:dyDescent="0.25">
      <c r="A92" t="s">
        <v>3308</v>
      </c>
      <c r="B92" s="46" t="s">
        <v>3309</v>
      </c>
      <c r="C92" s="46" t="s">
        <v>3310</v>
      </c>
      <c r="D92" s="46" t="s">
        <v>3311</v>
      </c>
      <c r="E92" s="46" t="s">
        <v>3312</v>
      </c>
      <c r="F92" s="46" t="s">
        <v>3313</v>
      </c>
      <c r="G92" s="46" t="s">
        <v>3314</v>
      </c>
      <c r="H92" s="46" t="s">
        <v>3315</v>
      </c>
    </row>
    <row r="93" spans="1:8" x14ac:dyDescent="0.25">
      <c r="A93" t="s">
        <v>3316</v>
      </c>
      <c r="B93" s="46" t="s">
        <v>3317</v>
      </c>
      <c r="C93" s="46" t="s">
        <v>3318</v>
      </c>
      <c r="D93" s="46" t="s">
        <v>3318</v>
      </c>
      <c r="E93" s="46" t="s">
        <v>3319</v>
      </c>
      <c r="F93" s="46" t="s">
        <v>3320</v>
      </c>
      <c r="G93" s="46" t="s">
        <v>3321</v>
      </c>
      <c r="H93" s="46" t="s">
        <v>3322</v>
      </c>
    </row>
    <row r="94" spans="1:8" x14ac:dyDescent="0.25">
      <c r="A94" t="s">
        <v>3323</v>
      </c>
      <c r="B94" s="46" t="s">
        <v>3324</v>
      </c>
      <c r="C94" s="46" t="s">
        <v>3325</v>
      </c>
      <c r="D94" s="46" t="s">
        <v>3325</v>
      </c>
      <c r="E94" s="46" t="s">
        <v>3326</v>
      </c>
      <c r="F94" s="46" t="s">
        <v>3327</v>
      </c>
      <c r="G94" s="46" t="s">
        <v>3328</v>
      </c>
      <c r="H94" s="46" t="s">
        <v>3329</v>
      </c>
    </row>
    <row r="95" spans="1:8" x14ac:dyDescent="0.25">
      <c r="A95" t="s">
        <v>3330</v>
      </c>
      <c r="B95" s="46" t="s">
        <v>3331</v>
      </c>
      <c r="C95" s="46" t="s">
        <v>3332</v>
      </c>
      <c r="D95" s="46" t="s">
        <v>3333</v>
      </c>
      <c r="E95" s="46" t="s">
        <v>3334</v>
      </c>
      <c r="F95" s="46" t="s">
        <v>3335</v>
      </c>
      <c r="G95" s="46" t="s">
        <v>3336</v>
      </c>
      <c r="H95" s="46" t="s">
        <v>3337</v>
      </c>
    </row>
    <row r="96" spans="1:8" x14ac:dyDescent="0.25">
      <c r="B96" s="46"/>
      <c r="C96" s="46"/>
      <c r="D96" s="46"/>
      <c r="E96" s="46"/>
      <c r="F96" s="46"/>
      <c r="G96" s="46"/>
      <c r="H96" s="46"/>
    </row>
    <row r="97" spans="1:1" x14ac:dyDescent="0.25">
      <c r="A97" t="s">
        <v>224</v>
      </c>
    </row>
    <row r="98" spans="1:1" x14ac:dyDescent="0.25">
      <c r="A98" t="s">
        <v>707</v>
      </c>
    </row>
    <row r="100" spans="1:1" x14ac:dyDescent="0.25">
      <c r="A100" t="s">
        <v>189</v>
      </c>
    </row>
    <row r="101" spans="1:1" x14ac:dyDescent="0.25">
      <c r="A101" t="s">
        <v>280</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C96"/>
  <sheetViews>
    <sheetView workbookViewId="0"/>
  </sheetViews>
  <sheetFormatPr defaultRowHeight="15" x14ac:dyDescent="0.25"/>
  <cols>
    <col min="1" max="1" width="54.7109375" customWidth="1"/>
    <col min="2" max="2" width="90.7109375" customWidth="1"/>
  </cols>
  <sheetData>
    <row r="1" spans="1:3" x14ac:dyDescent="0.25">
      <c r="A1" s="4" t="s">
        <v>54</v>
      </c>
      <c r="C1" s="1" t="str">
        <f>HYPERLINK("#'INDEX'!A1", "Back to INDEX")</f>
        <v>Back to INDEX</v>
      </c>
    </row>
    <row r="2" spans="1:3" x14ac:dyDescent="0.25">
      <c r="A2" s="3" t="s">
        <v>178</v>
      </c>
      <c r="B2" s="3" t="s">
        <v>325</v>
      </c>
    </row>
    <row r="3" spans="1:3" x14ac:dyDescent="0.25">
      <c r="A3" t="s">
        <v>2768</v>
      </c>
      <c r="B3" s="47" t="s">
        <v>2775</v>
      </c>
    </row>
    <row r="4" spans="1:3" x14ac:dyDescent="0.25">
      <c r="A4" t="s">
        <v>2875</v>
      </c>
      <c r="B4" s="47" t="s">
        <v>2881</v>
      </c>
    </row>
    <row r="5" spans="1:3" x14ac:dyDescent="0.25">
      <c r="A5" t="s">
        <v>2761</v>
      </c>
      <c r="B5" s="47" t="s">
        <v>2767</v>
      </c>
    </row>
    <row r="6" spans="1:3" x14ac:dyDescent="0.25">
      <c r="A6" t="s">
        <v>3003</v>
      </c>
      <c r="B6" s="47" t="s">
        <v>3010</v>
      </c>
    </row>
    <row r="7" spans="1:3" x14ac:dyDescent="0.25">
      <c r="A7" t="s">
        <v>2776</v>
      </c>
      <c r="B7" s="47" t="s">
        <v>2783</v>
      </c>
    </row>
    <row r="8" spans="1:3" x14ac:dyDescent="0.25">
      <c r="A8" t="s">
        <v>2962</v>
      </c>
      <c r="B8" s="47" t="s">
        <v>2969</v>
      </c>
    </row>
    <row r="9" spans="1:3" x14ac:dyDescent="0.25">
      <c r="A9" t="s">
        <v>3293</v>
      </c>
      <c r="B9" s="47" t="s">
        <v>3299</v>
      </c>
    </row>
    <row r="10" spans="1:3" x14ac:dyDescent="0.25">
      <c r="A10" t="s">
        <v>2987</v>
      </c>
      <c r="B10" s="47" t="s">
        <v>2994</v>
      </c>
    </row>
    <row r="11" spans="1:3" x14ac:dyDescent="0.25">
      <c r="A11" t="s">
        <v>3104</v>
      </c>
      <c r="B11" s="47" t="s">
        <v>3111</v>
      </c>
    </row>
    <row r="12" spans="1:3" x14ac:dyDescent="0.25">
      <c r="A12" t="s">
        <v>3026</v>
      </c>
      <c r="B12" s="47" t="s">
        <v>3032</v>
      </c>
    </row>
    <row r="13" spans="1:3" x14ac:dyDescent="0.25">
      <c r="A13" t="s">
        <v>3045</v>
      </c>
      <c r="B13" s="47" t="s">
        <v>3051</v>
      </c>
    </row>
    <row r="14" spans="1:3" x14ac:dyDescent="0.25">
      <c r="A14" t="s">
        <v>2836</v>
      </c>
      <c r="B14" s="47" t="s">
        <v>2842</v>
      </c>
    </row>
    <row r="15" spans="1:3" x14ac:dyDescent="0.25">
      <c r="A15" t="s">
        <v>2995</v>
      </c>
      <c r="B15" s="47" t="s">
        <v>3002</v>
      </c>
    </row>
    <row r="16" spans="1:3" x14ac:dyDescent="0.25">
      <c r="A16" t="s">
        <v>2937</v>
      </c>
      <c r="B16" s="47" t="s">
        <v>2944</v>
      </c>
    </row>
    <row r="17" spans="1:2" x14ac:dyDescent="0.25">
      <c r="A17" t="s">
        <v>3262</v>
      </c>
      <c r="B17" s="47" t="s">
        <v>3268</v>
      </c>
    </row>
    <row r="18" spans="1:2" x14ac:dyDescent="0.25">
      <c r="A18" t="s">
        <v>3316</v>
      </c>
      <c r="B18" s="47" t="s">
        <v>3322</v>
      </c>
    </row>
    <row r="19" spans="1:2" x14ac:dyDescent="0.25">
      <c r="A19" t="s">
        <v>2905</v>
      </c>
      <c r="B19" s="47" t="s">
        <v>2912</v>
      </c>
    </row>
    <row r="20" spans="1:2" x14ac:dyDescent="0.25">
      <c r="A20" t="s">
        <v>2971</v>
      </c>
      <c r="B20" s="47" t="s">
        <v>2977</v>
      </c>
    </row>
    <row r="21" spans="1:2" x14ac:dyDescent="0.25">
      <c r="A21" t="s">
        <v>3076</v>
      </c>
      <c r="B21" s="47" t="s">
        <v>3082</v>
      </c>
    </row>
    <row r="22" spans="1:2" x14ac:dyDescent="0.25">
      <c r="A22" t="s">
        <v>3278</v>
      </c>
      <c r="B22" s="47" t="s">
        <v>3285</v>
      </c>
    </row>
    <row r="23" spans="1:2" x14ac:dyDescent="0.25">
      <c r="A23" t="s">
        <v>3231</v>
      </c>
      <c r="B23" s="47" t="s">
        <v>3238</v>
      </c>
    </row>
    <row r="24" spans="1:2" x14ac:dyDescent="0.25">
      <c r="A24" t="s">
        <v>3323</v>
      </c>
      <c r="B24" s="47" t="s">
        <v>3329</v>
      </c>
    </row>
    <row r="25" spans="1:2" x14ac:dyDescent="0.25">
      <c r="A25" t="s">
        <v>3200</v>
      </c>
      <c r="B25" s="47" t="s">
        <v>3206</v>
      </c>
    </row>
    <row r="26" spans="1:2" x14ac:dyDescent="0.25">
      <c r="A26" t="s">
        <v>3068</v>
      </c>
      <c r="B26" s="47" t="s">
        <v>3075</v>
      </c>
    </row>
    <row r="27" spans="1:2" x14ac:dyDescent="0.25">
      <c r="A27" t="s">
        <v>2913</v>
      </c>
      <c r="B27" s="47" t="s">
        <v>2920</v>
      </c>
    </row>
    <row r="28" spans="1:2" x14ac:dyDescent="0.25">
      <c r="A28" t="s">
        <v>3308</v>
      </c>
      <c r="B28" s="47" t="s">
        <v>3315</v>
      </c>
    </row>
    <row r="29" spans="1:2" x14ac:dyDescent="0.25">
      <c r="A29" t="s">
        <v>3052</v>
      </c>
      <c r="B29" s="47" t="s">
        <v>3059</v>
      </c>
    </row>
    <row r="30" spans="1:2" x14ac:dyDescent="0.25">
      <c r="A30" t="s">
        <v>3270</v>
      </c>
      <c r="B30" s="47" t="s">
        <v>3276</v>
      </c>
    </row>
    <row r="31" spans="1:2" x14ac:dyDescent="0.25">
      <c r="A31" t="s">
        <v>3177</v>
      </c>
      <c r="B31" s="47" t="s">
        <v>3184</v>
      </c>
    </row>
    <row r="32" spans="1:2" x14ac:dyDescent="0.25">
      <c r="A32" t="s">
        <v>3157</v>
      </c>
      <c r="B32" s="47" t="s">
        <v>3163</v>
      </c>
    </row>
    <row r="33" spans="1:2" x14ac:dyDescent="0.25">
      <c r="A33" t="s">
        <v>2980</v>
      </c>
      <c r="B33" s="47" t="s">
        <v>2986</v>
      </c>
    </row>
    <row r="34" spans="1:2" x14ac:dyDescent="0.25">
      <c r="A34" t="s">
        <v>3171</v>
      </c>
      <c r="B34" s="47" t="s">
        <v>3176</v>
      </c>
    </row>
    <row r="35" spans="1:2" x14ac:dyDescent="0.25">
      <c r="A35" t="s">
        <v>3239</v>
      </c>
      <c r="B35" s="47" t="s">
        <v>3246</v>
      </c>
    </row>
    <row r="36" spans="1:2" x14ac:dyDescent="0.25">
      <c r="A36" t="s">
        <v>3330</v>
      </c>
      <c r="B36" s="47" t="s">
        <v>3337</v>
      </c>
    </row>
    <row r="37" spans="1:2" x14ac:dyDescent="0.25">
      <c r="A37" t="s">
        <v>3300</v>
      </c>
      <c r="B37" s="47" t="s">
        <v>3307</v>
      </c>
    </row>
    <row r="38" spans="1:2" x14ac:dyDescent="0.25">
      <c r="A38" t="s">
        <v>3060</v>
      </c>
      <c r="B38" s="47" t="s">
        <v>3067</v>
      </c>
    </row>
    <row r="39" spans="1:2" x14ac:dyDescent="0.25">
      <c r="A39" t="s">
        <v>2806</v>
      </c>
      <c r="B39" s="47" t="s">
        <v>2812</v>
      </c>
    </row>
    <row r="40" spans="1:2" x14ac:dyDescent="0.25">
      <c r="A40" t="s">
        <v>3112</v>
      </c>
      <c r="B40" s="47" t="s">
        <v>3118</v>
      </c>
    </row>
    <row r="41" spans="1:2" x14ac:dyDescent="0.25">
      <c r="A41" t="s">
        <v>2860</v>
      </c>
      <c r="B41" s="47" t="s">
        <v>2867</v>
      </c>
    </row>
    <row r="42" spans="1:2" x14ac:dyDescent="0.25">
      <c r="A42" t="s">
        <v>3192</v>
      </c>
      <c r="B42" s="47" t="s">
        <v>3199</v>
      </c>
    </row>
    <row r="43" spans="1:2" x14ac:dyDescent="0.25">
      <c r="A43" t="s">
        <v>3130</v>
      </c>
      <c r="B43" s="47" t="s">
        <v>3137</v>
      </c>
    </row>
    <row r="44" spans="1:2" x14ac:dyDescent="0.25">
      <c r="A44" t="s">
        <v>3019</v>
      </c>
      <c r="B44" s="47" t="s">
        <v>3025</v>
      </c>
    </row>
    <row r="45" spans="1:2" x14ac:dyDescent="0.25">
      <c r="A45" t="s">
        <v>2928</v>
      </c>
      <c r="B45" s="47" t="s">
        <v>2935</v>
      </c>
    </row>
    <row r="46" spans="1:2" x14ac:dyDescent="0.25">
      <c r="A46" t="s">
        <v>2954</v>
      </c>
      <c r="B46" s="47" t="s">
        <v>2961</v>
      </c>
    </row>
    <row r="47" spans="1:2" x14ac:dyDescent="0.25">
      <c r="A47" t="s">
        <v>3096</v>
      </c>
      <c r="B47" s="47" t="s">
        <v>3103</v>
      </c>
    </row>
    <row r="48" spans="1:2" x14ac:dyDescent="0.25">
      <c r="A48" t="s">
        <v>3138</v>
      </c>
      <c r="B48" s="47" t="s">
        <v>3144</v>
      </c>
    </row>
    <row r="49" spans="1:2" x14ac:dyDescent="0.25">
      <c r="A49" t="s">
        <v>3145</v>
      </c>
      <c r="B49" s="47" t="s">
        <v>3148</v>
      </c>
    </row>
    <row r="50" spans="1:2" x14ac:dyDescent="0.25">
      <c r="A50" t="s">
        <v>3286</v>
      </c>
      <c r="B50" s="47" t="s">
        <v>3292</v>
      </c>
    </row>
    <row r="51" spans="1:2" x14ac:dyDescent="0.25">
      <c r="A51" t="s">
        <v>3037</v>
      </c>
      <c r="B51" s="47" t="s">
        <v>3043</v>
      </c>
    </row>
    <row r="52" spans="1:2" x14ac:dyDescent="0.25">
      <c r="A52" t="s">
        <v>2890</v>
      </c>
      <c r="B52" s="47" t="s">
        <v>2896</v>
      </c>
    </row>
    <row r="53" spans="1:2" x14ac:dyDescent="0.25">
      <c r="A53" t="s">
        <v>3164</v>
      </c>
      <c r="B53" s="47" t="s">
        <v>3170</v>
      </c>
    </row>
    <row r="54" spans="1:2" x14ac:dyDescent="0.25">
      <c r="A54" t="s">
        <v>3247</v>
      </c>
      <c r="B54" s="47" t="s">
        <v>3253</v>
      </c>
    </row>
    <row r="55" spans="1:2" x14ac:dyDescent="0.25">
      <c r="A55" t="s">
        <v>2851</v>
      </c>
      <c r="B55" s="47" t="s">
        <v>2858</v>
      </c>
    </row>
    <row r="56" spans="1:2" x14ac:dyDescent="0.25">
      <c r="A56" t="s">
        <v>3185</v>
      </c>
      <c r="B56" s="47" t="s">
        <v>3191</v>
      </c>
    </row>
    <row r="57" spans="1:2" x14ac:dyDescent="0.25">
      <c r="A57" t="s">
        <v>3215</v>
      </c>
      <c r="B57" s="47" t="s">
        <v>3222</v>
      </c>
    </row>
    <row r="58" spans="1:2" x14ac:dyDescent="0.25">
      <c r="A58" t="s">
        <v>2897</v>
      </c>
      <c r="B58" s="47" t="s">
        <v>2904</v>
      </c>
    </row>
    <row r="59" spans="1:2" x14ac:dyDescent="0.25">
      <c r="A59" t="s">
        <v>2844</v>
      </c>
      <c r="B59" s="47" t="s">
        <v>2850</v>
      </c>
    </row>
    <row r="60" spans="1:2" x14ac:dyDescent="0.25">
      <c r="A60" t="s">
        <v>2813</v>
      </c>
      <c r="B60" s="47" t="s">
        <v>2819</v>
      </c>
    </row>
    <row r="61" spans="1:2" x14ac:dyDescent="0.25">
      <c r="A61" t="s">
        <v>2798</v>
      </c>
      <c r="B61" s="47" t="s">
        <v>2805</v>
      </c>
    </row>
    <row r="62" spans="1:2" x14ac:dyDescent="0.25">
      <c r="A62" t="s">
        <v>3012</v>
      </c>
      <c r="B62" s="47" t="s">
        <v>3018</v>
      </c>
    </row>
    <row r="63" spans="1:2" x14ac:dyDescent="0.25">
      <c r="A63" t="s">
        <v>2945</v>
      </c>
      <c r="B63" s="47" t="s">
        <v>2952</v>
      </c>
    </row>
    <row r="64" spans="1:2" x14ac:dyDescent="0.25">
      <c r="A64" t="s">
        <v>3088</v>
      </c>
      <c r="B64" s="47" t="s">
        <v>3095</v>
      </c>
    </row>
    <row r="65" spans="1:2" x14ac:dyDescent="0.25">
      <c r="A65" t="s">
        <v>3033</v>
      </c>
      <c r="B65" s="47" t="s">
        <v>3034</v>
      </c>
    </row>
    <row r="66" spans="1:2" x14ac:dyDescent="0.25">
      <c r="A66" t="s">
        <v>3254</v>
      </c>
      <c r="B66" s="47" t="s">
        <v>3261</v>
      </c>
    </row>
    <row r="67" spans="1:2" x14ac:dyDescent="0.25">
      <c r="A67" t="s">
        <v>3207</v>
      </c>
      <c r="B67" s="47" t="s">
        <v>3214</v>
      </c>
    </row>
    <row r="68" spans="1:2" x14ac:dyDescent="0.25">
      <c r="A68" t="s">
        <v>2882</v>
      </c>
      <c r="B68" s="47" t="s">
        <v>2889</v>
      </c>
    </row>
    <row r="69" spans="1:2" x14ac:dyDescent="0.25">
      <c r="A69" t="s">
        <v>2820</v>
      </c>
      <c r="B69" s="47" t="s">
        <v>2825</v>
      </c>
    </row>
    <row r="70" spans="1:2" x14ac:dyDescent="0.25">
      <c r="A70" t="s">
        <v>3223</v>
      </c>
      <c r="B70" s="47" t="s">
        <v>3230</v>
      </c>
    </row>
    <row r="71" spans="1:2" x14ac:dyDescent="0.25">
      <c r="A71" t="s">
        <v>3120</v>
      </c>
      <c r="B71" s="47" t="s">
        <v>3127</v>
      </c>
    </row>
    <row r="72" spans="1:2" x14ac:dyDescent="0.25">
      <c r="A72" t="s">
        <v>2827</v>
      </c>
      <c r="B72" s="47" t="s">
        <v>2834</v>
      </c>
    </row>
    <row r="73" spans="1:2" x14ac:dyDescent="0.25">
      <c r="A73" t="s">
        <v>2792</v>
      </c>
      <c r="B73" s="47" t="s">
        <v>2797</v>
      </c>
    </row>
    <row r="74" spans="1:2" x14ac:dyDescent="0.25">
      <c r="A74" t="s">
        <v>3150</v>
      </c>
      <c r="B74" s="47" t="s">
        <v>3154</v>
      </c>
    </row>
    <row r="75" spans="1:2" x14ac:dyDescent="0.25">
      <c r="A75" t="s">
        <v>2921</v>
      </c>
      <c r="B75" s="47" t="s">
        <v>2925</v>
      </c>
    </row>
    <row r="76" spans="1:2" x14ac:dyDescent="0.25">
      <c r="A76" t="s">
        <v>2868</v>
      </c>
      <c r="B76" s="47" t="s">
        <v>2873</v>
      </c>
    </row>
    <row r="77" spans="1:2" x14ac:dyDescent="0.25">
      <c r="A77" t="s">
        <v>2784</v>
      </c>
      <c r="B77" s="47" t="s">
        <v>2791</v>
      </c>
    </row>
    <row r="78" spans="1:2" x14ac:dyDescent="0.25">
      <c r="A78" t="s">
        <v>3083</v>
      </c>
      <c r="B78" s="47" t="s">
        <v>3087</v>
      </c>
    </row>
    <row r="79" spans="1:2" x14ac:dyDescent="0.25">
      <c r="A79" t="s">
        <v>2826</v>
      </c>
      <c r="B79" s="47" t="s">
        <v>178</v>
      </c>
    </row>
    <row r="80" spans="1:2" x14ac:dyDescent="0.25">
      <c r="A80" t="s">
        <v>2835</v>
      </c>
      <c r="B80" s="47" t="s">
        <v>178</v>
      </c>
    </row>
    <row r="81" spans="1:2" x14ac:dyDescent="0.25">
      <c r="A81" t="s">
        <v>2843</v>
      </c>
      <c r="B81" s="47" t="s">
        <v>178</v>
      </c>
    </row>
    <row r="82" spans="1:2" x14ac:dyDescent="0.25">
      <c r="A82" t="s">
        <v>2859</v>
      </c>
      <c r="B82" s="47" t="s">
        <v>178</v>
      </c>
    </row>
    <row r="83" spans="1:2" x14ac:dyDescent="0.25">
      <c r="A83" t="s">
        <v>2874</v>
      </c>
      <c r="B83" s="47" t="s">
        <v>282</v>
      </c>
    </row>
    <row r="84" spans="1:2" x14ac:dyDescent="0.25">
      <c r="A84" t="s">
        <v>2936</v>
      </c>
      <c r="B84" s="47" t="s">
        <v>282</v>
      </c>
    </row>
    <row r="85" spans="1:2" x14ac:dyDescent="0.25">
      <c r="A85" t="s">
        <v>2953</v>
      </c>
      <c r="B85" s="47" t="s">
        <v>282</v>
      </c>
    </row>
    <row r="86" spans="1:2" x14ac:dyDescent="0.25">
      <c r="A86" t="s">
        <v>2970</v>
      </c>
      <c r="B86" s="47" t="s">
        <v>178</v>
      </c>
    </row>
    <row r="87" spans="1:2" x14ac:dyDescent="0.25">
      <c r="A87" t="s">
        <v>2978</v>
      </c>
      <c r="B87" s="47" t="s">
        <v>178</v>
      </c>
    </row>
    <row r="88" spans="1:2" x14ac:dyDescent="0.25">
      <c r="A88" t="s">
        <v>2979</v>
      </c>
      <c r="B88" s="47" t="s">
        <v>178</v>
      </c>
    </row>
    <row r="89" spans="1:2" x14ac:dyDescent="0.25">
      <c r="A89" t="s">
        <v>3011</v>
      </c>
      <c r="B89" s="47" t="s">
        <v>178</v>
      </c>
    </row>
    <row r="90" spans="1:2" x14ac:dyDescent="0.25">
      <c r="A90" t="s">
        <v>3044</v>
      </c>
      <c r="B90" s="47" t="s">
        <v>282</v>
      </c>
    </row>
    <row r="91" spans="1:2" x14ac:dyDescent="0.25">
      <c r="A91" t="s">
        <v>3119</v>
      </c>
      <c r="B91" s="47" t="s">
        <v>282</v>
      </c>
    </row>
    <row r="92" spans="1:2" x14ac:dyDescent="0.25">
      <c r="A92" t="s">
        <v>3128</v>
      </c>
      <c r="B92" s="47" t="s">
        <v>178</v>
      </c>
    </row>
    <row r="93" spans="1:2" x14ac:dyDescent="0.25">
      <c r="A93" t="s">
        <v>3129</v>
      </c>
      <c r="B93" s="47" t="s">
        <v>178</v>
      </c>
    </row>
    <row r="94" spans="1:2" x14ac:dyDescent="0.25">
      <c r="A94" t="s">
        <v>3269</v>
      </c>
      <c r="B94" s="47" t="s">
        <v>178</v>
      </c>
    </row>
    <row r="95" spans="1:2" x14ac:dyDescent="0.25">
      <c r="A95" t="s">
        <v>3277</v>
      </c>
      <c r="B95" s="47" t="s">
        <v>178</v>
      </c>
    </row>
    <row r="96" spans="1:2" x14ac:dyDescent="0.25">
      <c r="B96" s="47"/>
    </row>
  </sheetData>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112"/>
  <sheetViews>
    <sheetView workbookViewId="0"/>
  </sheetViews>
  <sheetFormatPr defaultRowHeight="15" x14ac:dyDescent="0.25"/>
  <cols>
    <col min="1" max="1" width="54.7109375" customWidth="1"/>
    <col min="2" max="8" width="25.7109375" customWidth="1"/>
  </cols>
  <sheetData>
    <row r="1" spans="1:9" x14ac:dyDescent="0.25">
      <c r="A1" s="4" t="s">
        <v>56</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2761</v>
      </c>
      <c r="B3" s="48" t="s">
        <v>2762</v>
      </c>
      <c r="C3" s="48" t="s">
        <v>2763</v>
      </c>
      <c r="D3" s="48" t="s">
        <v>2763</v>
      </c>
      <c r="E3" s="48" t="s">
        <v>2764</v>
      </c>
      <c r="F3" s="48" t="s">
        <v>2765</v>
      </c>
      <c r="G3" s="48" t="s">
        <v>2766</v>
      </c>
      <c r="H3" s="48" t="s">
        <v>2767</v>
      </c>
    </row>
    <row r="4" spans="1:9" x14ac:dyDescent="0.25">
      <c r="A4" t="s">
        <v>2768</v>
      </c>
      <c r="B4" s="48" t="s">
        <v>3338</v>
      </c>
      <c r="C4" s="48" t="s">
        <v>3339</v>
      </c>
      <c r="D4" s="48" t="s">
        <v>3340</v>
      </c>
      <c r="E4" s="48" t="s">
        <v>3341</v>
      </c>
      <c r="F4" s="48" t="s">
        <v>3342</v>
      </c>
      <c r="G4" s="48" t="s">
        <v>3343</v>
      </c>
      <c r="H4" s="48" t="s">
        <v>3344</v>
      </c>
    </row>
    <row r="5" spans="1:9" x14ac:dyDescent="0.25">
      <c r="A5" t="s">
        <v>2776</v>
      </c>
      <c r="B5" s="48" t="s">
        <v>3345</v>
      </c>
      <c r="C5" s="48" t="s">
        <v>3346</v>
      </c>
      <c r="D5" s="48" t="s">
        <v>3347</v>
      </c>
      <c r="E5" s="48" t="s">
        <v>3348</v>
      </c>
      <c r="F5" s="48" t="s">
        <v>3349</v>
      </c>
      <c r="G5" s="48" t="s">
        <v>3350</v>
      </c>
      <c r="H5" s="48" t="s">
        <v>3351</v>
      </c>
    </row>
    <row r="6" spans="1:9" x14ac:dyDescent="0.25">
      <c r="A6" t="s">
        <v>2784</v>
      </c>
      <c r="B6" s="48" t="s">
        <v>3352</v>
      </c>
      <c r="C6" s="48" t="s">
        <v>3353</v>
      </c>
      <c r="D6" s="48" t="s">
        <v>3354</v>
      </c>
      <c r="E6" s="48" t="s">
        <v>3355</v>
      </c>
      <c r="F6" s="48" t="s">
        <v>3356</v>
      </c>
      <c r="G6" s="48" t="s">
        <v>3357</v>
      </c>
      <c r="H6" s="48" t="s">
        <v>3358</v>
      </c>
    </row>
    <row r="7" spans="1:9" x14ac:dyDescent="0.25">
      <c r="A7" t="s">
        <v>2792</v>
      </c>
      <c r="B7" s="48" t="s">
        <v>3359</v>
      </c>
      <c r="C7" s="48" t="s">
        <v>3360</v>
      </c>
      <c r="D7" s="48" t="s">
        <v>3361</v>
      </c>
      <c r="E7" s="48" t="s">
        <v>3362</v>
      </c>
      <c r="F7" s="48" t="s">
        <v>3363</v>
      </c>
      <c r="G7" s="48" t="s">
        <v>3364</v>
      </c>
      <c r="H7" s="48" t="s">
        <v>3365</v>
      </c>
    </row>
    <row r="8" spans="1:9" x14ac:dyDescent="0.25">
      <c r="A8" t="s">
        <v>2798</v>
      </c>
      <c r="B8" s="48" t="s">
        <v>3366</v>
      </c>
      <c r="C8" s="48" t="s">
        <v>3367</v>
      </c>
      <c r="D8" s="48" t="s">
        <v>3368</v>
      </c>
      <c r="E8" s="48" t="s">
        <v>3369</v>
      </c>
      <c r="F8" s="48" t="s">
        <v>3370</v>
      </c>
      <c r="G8" s="48" t="s">
        <v>3371</v>
      </c>
      <c r="H8" s="48" t="s">
        <v>3372</v>
      </c>
    </row>
    <row r="9" spans="1:9" x14ac:dyDescent="0.25">
      <c r="A9" t="s">
        <v>2806</v>
      </c>
      <c r="B9" s="48" t="s">
        <v>2807</v>
      </c>
      <c r="C9" s="48" t="s">
        <v>2808</v>
      </c>
      <c r="D9" s="48" t="s">
        <v>2808</v>
      </c>
      <c r="E9" s="48" t="s">
        <v>2809</v>
      </c>
      <c r="F9" s="48" t="s">
        <v>2810</v>
      </c>
      <c r="G9" s="48" t="s">
        <v>2811</v>
      </c>
      <c r="H9" s="48" t="s">
        <v>2812</v>
      </c>
    </row>
    <row r="10" spans="1:9" x14ac:dyDescent="0.25">
      <c r="A10" t="s">
        <v>2813</v>
      </c>
      <c r="B10" s="48" t="s">
        <v>3373</v>
      </c>
      <c r="C10" s="48" t="s">
        <v>3374</v>
      </c>
      <c r="D10" s="48" t="s">
        <v>3375</v>
      </c>
      <c r="E10" s="48" t="s">
        <v>3376</v>
      </c>
      <c r="F10" s="48" t="s">
        <v>3377</v>
      </c>
      <c r="G10" s="48" t="s">
        <v>3378</v>
      </c>
      <c r="H10" s="48" t="s">
        <v>3379</v>
      </c>
    </row>
    <row r="11" spans="1:9" x14ac:dyDescent="0.25">
      <c r="A11" t="s">
        <v>2820</v>
      </c>
      <c r="B11" s="48" t="s">
        <v>3380</v>
      </c>
      <c r="C11" s="48" t="s">
        <v>3381</v>
      </c>
      <c r="D11" s="48" t="s">
        <v>3382</v>
      </c>
      <c r="E11" s="48" t="s">
        <v>3383</v>
      </c>
      <c r="F11" s="48" t="s">
        <v>3384</v>
      </c>
      <c r="G11" s="48" t="s">
        <v>3385</v>
      </c>
      <c r="H11" s="48" t="s">
        <v>3386</v>
      </c>
    </row>
    <row r="12" spans="1:9" x14ac:dyDescent="0.25">
      <c r="A12" t="s">
        <v>2826</v>
      </c>
      <c r="B12" s="48" t="s">
        <v>178</v>
      </c>
      <c r="C12" s="48" t="s">
        <v>178</v>
      </c>
      <c r="D12" s="48" t="s">
        <v>178</v>
      </c>
      <c r="E12" s="48" t="s">
        <v>178</v>
      </c>
      <c r="F12" s="48" t="s">
        <v>178</v>
      </c>
      <c r="G12" s="48" t="s">
        <v>178</v>
      </c>
      <c r="H12" s="48" t="s">
        <v>178</v>
      </c>
    </row>
    <row r="13" spans="1:9" x14ac:dyDescent="0.25">
      <c r="A13" t="s">
        <v>2827</v>
      </c>
      <c r="B13" s="48" t="s">
        <v>3387</v>
      </c>
      <c r="C13" s="48" t="s">
        <v>3388</v>
      </c>
      <c r="D13" s="48" t="s">
        <v>3389</v>
      </c>
      <c r="E13" s="48" t="s">
        <v>3390</v>
      </c>
      <c r="F13" s="48" t="s">
        <v>3391</v>
      </c>
      <c r="G13" s="48" t="s">
        <v>3392</v>
      </c>
      <c r="H13" s="48" t="s">
        <v>3393</v>
      </c>
    </row>
    <row r="14" spans="1:9" x14ac:dyDescent="0.25">
      <c r="A14" t="s">
        <v>2835</v>
      </c>
      <c r="B14" s="48" t="s">
        <v>178</v>
      </c>
      <c r="C14" s="48" t="s">
        <v>178</v>
      </c>
      <c r="D14" s="48" t="s">
        <v>178</v>
      </c>
      <c r="E14" s="48" t="s">
        <v>178</v>
      </c>
      <c r="F14" s="48" t="s">
        <v>178</v>
      </c>
      <c r="G14" s="48" t="s">
        <v>178</v>
      </c>
      <c r="H14" s="48" t="s">
        <v>178</v>
      </c>
    </row>
    <row r="15" spans="1:9" x14ac:dyDescent="0.25">
      <c r="A15" t="s">
        <v>2836</v>
      </c>
      <c r="B15" s="48" t="s">
        <v>2837</v>
      </c>
      <c r="C15" s="48" t="s">
        <v>2838</v>
      </c>
      <c r="D15" s="48" t="s">
        <v>2838</v>
      </c>
      <c r="E15" s="48" t="s">
        <v>2839</v>
      </c>
      <c r="F15" s="48" t="s">
        <v>2840</v>
      </c>
      <c r="G15" s="48" t="s">
        <v>2841</v>
      </c>
      <c r="H15" s="48" t="s">
        <v>2842</v>
      </c>
    </row>
    <row r="16" spans="1:9" x14ac:dyDescent="0.25">
      <c r="A16" t="s">
        <v>2843</v>
      </c>
      <c r="B16" s="48" t="s">
        <v>178</v>
      </c>
      <c r="C16" s="48" t="s">
        <v>178</v>
      </c>
      <c r="D16" s="48" t="s">
        <v>178</v>
      </c>
      <c r="E16" s="48" t="s">
        <v>178</v>
      </c>
      <c r="F16" s="48" t="s">
        <v>178</v>
      </c>
      <c r="G16" s="48" t="s">
        <v>178</v>
      </c>
      <c r="H16" s="48" t="s">
        <v>178</v>
      </c>
    </row>
    <row r="17" spans="1:8" x14ac:dyDescent="0.25">
      <c r="A17" t="s">
        <v>2844</v>
      </c>
      <c r="B17" s="48" t="s">
        <v>3394</v>
      </c>
      <c r="C17" s="48" t="s">
        <v>3395</v>
      </c>
      <c r="D17" s="48" t="s">
        <v>178</v>
      </c>
      <c r="E17" s="48" t="s">
        <v>3396</v>
      </c>
      <c r="F17" s="48" t="s">
        <v>3397</v>
      </c>
      <c r="G17" s="48" t="s">
        <v>3398</v>
      </c>
      <c r="H17" s="48" t="s">
        <v>3399</v>
      </c>
    </row>
    <row r="18" spans="1:8" x14ac:dyDescent="0.25">
      <c r="A18" t="s">
        <v>2851</v>
      </c>
      <c r="B18" s="48" t="s">
        <v>3400</v>
      </c>
      <c r="C18" s="48" t="s">
        <v>3401</v>
      </c>
      <c r="D18" s="48" t="s">
        <v>3402</v>
      </c>
      <c r="E18" s="48" t="s">
        <v>3403</v>
      </c>
      <c r="F18" s="48" t="s">
        <v>2352</v>
      </c>
      <c r="G18" s="48" t="s">
        <v>3404</v>
      </c>
      <c r="H18" s="48" t="s">
        <v>3405</v>
      </c>
    </row>
    <row r="19" spans="1:8" x14ac:dyDescent="0.25">
      <c r="A19" t="s">
        <v>2859</v>
      </c>
      <c r="B19" s="48" t="s">
        <v>178</v>
      </c>
      <c r="C19" s="48" t="s">
        <v>178</v>
      </c>
      <c r="D19" s="48" t="s">
        <v>178</v>
      </c>
      <c r="E19" s="48" t="s">
        <v>178</v>
      </c>
      <c r="F19" s="48" t="s">
        <v>178</v>
      </c>
      <c r="G19" s="48" t="s">
        <v>178</v>
      </c>
      <c r="H19" s="48" t="s">
        <v>178</v>
      </c>
    </row>
    <row r="20" spans="1:8" x14ac:dyDescent="0.25">
      <c r="A20" t="s">
        <v>2860</v>
      </c>
      <c r="B20" s="48" t="s">
        <v>3406</v>
      </c>
      <c r="C20" s="48" t="s">
        <v>3407</v>
      </c>
      <c r="D20" s="48" t="s">
        <v>3408</v>
      </c>
      <c r="E20" s="48" t="s">
        <v>3409</v>
      </c>
      <c r="F20" s="48" t="s">
        <v>3410</v>
      </c>
      <c r="G20" s="48" t="s">
        <v>3411</v>
      </c>
      <c r="H20" s="48" t="s">
        <v>3412</v>
      </c>
    </row>
    <row r="21" spans="1:8" x14ac:dyDescent="0.25">
      <c r="A21" t="s">
        <v>2868</v>
      </c>
      <c r="B21" s="48" t="s">
        <v>3413</v>
      </c>
      <c r="C21" s="48" t="s">
        <v>3414</v>
      </c>
      <c r="D21" s="48" t="s">
        <v>3414</v>
      </c>
      <c r="E21" s="48" t="s">
        <v>3415</v>
      </c>
      <c r="F21" s="48" t="s">
        <v>3416</v>
      </c>
      <c r="G21" s="48" t="s">
        <v>3417</v>
      </c>
      <c r="H21" s="48" t="s">
        <v>3418</v>
      </c>
    </row>
    <row r="22" spans="1:8" x14ac:dyDescent="0.25">
      <c r="A22" t="s">
        <v>2874</v>
      </c>
      <c r="B22" s="48" t="s">
        <v>3419</v>
      </c>
      <c r="C22" s="48" t="s">
        <v>3420</v>
      </c>
      <c r="D22" s="48" t="s">
        <v>3420</v>
      </c>
      <c r="E22" s="48" t="s">
        <v>3421</v>
      </c>
      <c r="F22" s="48" t="s">
        <v>3422</v>
      </c>
      <c r="G22" s="48" t="s">
        <v>3423</v>
      </c>
      <c r="H22" s="48" t="s">
        <v>3424</v>
      </c>
    </row>
    <row r="23" spans="1:8" x14ac:dyDescent="0.25">
      <c r="A23" t="s">
        <v>2875</v>
      </c>
      <c r="B23" s="48" t="s">
        <v>3425</v>
      </c>
      <c r="C23" s="48" t="s">
        <v>3426</v>
      </c>
      <c r="D23" s="48" t="s">
        <v>3427</v>
      </c>
      <c r="E23" s="48" t="s">
        <v>3428</v>
      </c>
      <c r="F23" s="48" t="s">
        <v>3429</v>
      </c>
      <c r="G23" s="48" t="s">
        <v>3430</v>
      </c>
      <c r="H23" s="48" t="s">
        <v>3431</v>
      </c>
    </row>
    <row r="24" spans="1:8" x14ac:dyDescent="0.25">
      <c r="A24" t="s">
        <v>2882</v>
      </c>
      <c r="B24" s="48" t="s">
        <v>3432</v>
      </c>
      <c r="C24" s="48" t="s">
        <v>3433</v>
      </c>
      <c r="D24" s="48" t="s">
        <v>3434</v>
      </c>
      <c r="E24" s="48" t="s">
        <v>3435</v>
      </c>
      <c r="F24" s="48" t="s">
        <v>3436</v>
      </c>
      <c r="G24" s="48" t="s">
        <v>3437</v>
      </c>
      <c r="H24" s="48" t="s">
        <v>3438</v>
      </c>
    </row>
    <row r="25" spans="1:8" x14ac:dyDescent="0.25">
      <c r="A25" t="s">
        <v>2890</v>
      </c>
      <c r="B25" s="48" t="s">
        <v>2891</v>
      </c>
      <c r="C25" s="48" t="s">
        <v>2892</v>
      </c>
      <c r="D25" s="48" t="s">
        <v>2892</v>
      </c>
      <c r="E25" s="48" t="s">
        <v>2893</v>
      </c>
      <c r="F25" s="48" t="s">
        <v>2894</v>
      </c>
      <c r="G25" s="48" t="s">
        <v>2895</v>
      </c>
      <c r="H25" s="48" t="s">
        <v>2896</v>
      </c>
    </row>
    <row r="26" spans="1:8" x14ac:dyDescent="0.25">
      <c r="A26" t="s">
        <v>2897</v>
      </c>
      <c r="B26" s="48" t="s">
        <v>3439</v>
      </c>
      <c r="C26" s="48" t="s">
        <v>3440</v>
      </c>
      <c r="D26" s="48" t="s">
        <v>3441</v>
      </c>
      <c r="E26" s="48" t="s">
        <v>3442</v>
      </c>
      <c r="F26" s="48" t="s">
        <v>3443</v>
      </c>
      <c r="G26" s="48" t="s">
        <v>3444</v>
      </c>
      <c r="H26" s="48" t="s">
        <v>3445</v>
      </c>
    </row>
    <row r="27" spans="1:8" x14ac:dyDescent="0.25">
      <c r="A27" t="s">
        <v>2905</v>
      </c>
      <c r="B27" s="48" t="s">
        <v>3446</v>
      </c>
      <c r="C27" s="48" t="s">
        <v>3447</v>
      </c>
      <c r="D27" s="48" t="s">
        <v>3448</v>
      </c>
      <c r="E27" s="48" t="s">
        <v>3449</v>
      </c>
      <c r="F27" s="48" t="s">
        <v>3450</v>
      </c>
      <c r="G27" s="48" t="s">
        <v>3451</v>
      </c>
      <c r="H27" s="48" t="s">
        <v>3452</v>
      </c>
    </row>
    <row r="28" spans="1:8" x14ac:dyDescent="0.25">
      <c r="A28" t="s">
        <v>2913</v>
      </c>
      <c r="B28" s="48" t="s">
        <v>1012</v>
      </c>
      <c r="C28" s="48" t="s">
        <v>3453</v>
      </c>
      <c r="D28" s="48" t="s">
        <v>3454</v>
      </c>
      <c r="E28" s="48" t="s">
        <v>475</v>
      </c>
      <c r="F28" s="48" t="s">
        <v>3455</v>
      </c>
      <c r="G28" s="48" t="s">
        <v>3456</v>
      </c>
      <c r="H28" s="48" t="s">
        <v>3457</v>
      </c>
    </row>
    <row r="29" spans="1:8" x14ac:dyDescent="0.25">
      <c r="A29" t="s">
        <v>2921</v>
      </c>
      <c r="B29" s="48" t="s">
        <v>3458</v>
      </c>
      <c r="C29" s="48" t="s">
        <v>3459</v>
      </c>
      <c r="D29" s="48" t="s">
        <v>3460</v>
      </c>
      <c r="E29" s="48" t="s">
        <v>3461</v>
      </c>
      <c r="F29" s="48" t="s">
        <v>3462</v>
      </c>
      <c r="G29" s="48" t="s">
        <v>3463</v>
      </c>
      <c r="H29" s="48" t="s">
        <v>3464</v>
      </c>
    </row>
    <row r="30" spans="1:8" x14ac:dyDescent="0.25">
      <c r="A30" t="s">
        <v>2928</v>
      </c>
      <c r="B30" s="48" t="s">
        <v>3465</v>
      </c>
      <c r="C30" s="48" t="s">
        <v>3466</v>
      </c>
      <c r="D30" s="48" t="s">
        <v>3467</v>
      </c>
      <c r="E30" s="48" t="s">
        <v>3468</v>
      </c>
      <c r="F30" s="48" t="s">
        <v>3469</v>
      </c>
      <c r="G30" s="48" t="s">
        <v>3470</v>
      </c>
      <c r="H30" s="48" t="s">
        <v>3471</v>
      </c>
    </row>
    <row r="31" spans="1:8" x14ac:dyDescent="0.25">
      <c r="A31" t="s">
        <v>2936</v>
      </c>
      <c r="B31" s="48" t="s">
        <v>282</v>
      </c>
      <c r="C31" s="48" t="s">
        <v>282</v>
      </c>
      <c r="D31" s="48" t="s">
        <v>282</v>
      </c>
      <c r="E31" s="48" t="s">
        <v>282</v>
      </c>
      <c r="F31" s="48" t="s">
        <v>282</v>
      </c>
      <c r="G31" s="48" t="s">
        <v>282</v>
      </c>
      <c r="H31" s="48" t="s">
        <v>282</v>
      </c>
    </row>
    <row r="32" spans="1:8" x14ac:dyDescent="0.25">
      <c r="A32" t="s">
        <v>2937</v>
      </c>
      <c r="B32" s="48" t="s">
        <v>3472</v>
      </c>
      <c r="C32" s="48" t="s">
        <v>3473</v>
      </c>
      <c r="D32" s="48" t="s">
        <v>3474</v>
      </c>
      <c r="E32" s="48" t="s">
        <v>3475</v>
      </c>
      <c r="F32" s="48" t="s">
        <v>3476</v>
      </c>
      <c r="G32" s="48" t="s">
        <v>3477</v>
      </c>
      <c r="H32" s="48" t="s">
        <v>1232</v>
      </c>
    </row>
    <row r="33" spans="1:8" x14ac:dyDescent="0.25">
      <c r="A33" t="s">
        <v>2945</v>
      </c>
      <c r="B33" s="48" t="s">
        <v>2946</v>
      </c>
      <c r="C33" s="48" t="s">
        <v>2947</v>
      </c>
      <c r="D33" s="48" t="s">
        <v>2948</v>
      </c>
      <c r="E33" s="48" t="s">
        <v>2949</v>
      </c>
      <c r="F33" s="48" t="s">
        <v>2950</v>
      </c>
      <c r="G33" s="48" t="s">
        <v>2951</v>
      </c>
      <c r="H33" s="48" t="s">
        <v>2952</v>
      </c>
    </row>
    <row r="34" spans="1:8" x14ac:dyDescent="0.25">
      <c r="A34" t="s">
        <v>2953</v>
      </c>
      <c r="B34" s="48" t="s">
        <v>282</v>
      </c>
      <c r="C34" s="48" t="s">
        <v>282</v>
      </c>
      <c r="D34" s="48" t="s">
        <v>282</v>
      </c>
      <c r="E34" s="48" t="s">
        <v>282</v>
      </c>
      <c r="F34" s="48" t="s">
        <v>282</v>
      </c>
      <c r="G34" s="48" t="s">
        <v>282</v>
      </c>
      <c r="H34" s="48" t="s">
        <v>282</v>
      </c>
    </row>
    <row r="35" spans="1:8" x14ac:dyDescent="0.25">
      <c r="A35" t="s">
        <v>2954</v>
      </c>
      <c r="B35" s="48" t="s">
        <v>3478</v>
      </c>
      <c r="C35" s="48" t="s">
        <v>3479</v>
      </c>
      <c r="D35" s="48" t="s">
        <v>3479</v>
      </c>
      <c r="E35" s="48" t="s">
        <v>3480</v>
      </c>
      <c r="F35" s="48" t="s">
        <v>3481</v>
      </c>
      <c r="G35" s="48" t="s">
        <v>3482</v>
      </c>
      <c r="H35" s="48" t="s">
        <v>3483</v>
      </c>
    </row>
    <row r="36" spans="1:8" x14ac:dyDescent="0.25">
      <c r="A36" t="s">
        <v>2962</v>
      </c>
      <c r="B36" s="48" t="s">
        <v>3484</v>
      </c>
      <c r="C36" s="48" t="s">
        <v>3485</v>
      </c>
      <c r="D36" s="48" t="s">
        <v>3486</v>
      </c>
      <c r="E36" s="48" t="s">
        <v>3487</v>
      </c>
      <c r="F36" s="48" t="s">
        <v>3488</v>
      </c>
      <c r="G36" s="48" t="s">
        <v>3489</v>
      </c>
      <c r="H36" s="48" t="s">
        <v>3490</v>
      </c>
    </row>
    <row r="37" spans="1:8" x14ac:dyDescent="0.25">
      <c r="A37" t="s">
        <v>2970</v>
      </c>
      <c r="B37" s="48" t="s">
        <v>178</v>
      </c>
      <c r="C37" s="48" t="s">
        <v>178</v>
      </c>
      <c r="D37" s="48" t="s">
        <v>178</v>
      </c>
      <c r="E37" s="48" t="s">
        <v>178</v>
      </c>
      <c r="F37" s="48" t="s">
        <v>178</v>
      </c>
      <c r="G37" s="48" t="s">
        <v>178</v>
      </c>
      <c r="H37" s="48" t="s">
        <v>178</v>
      </c>
    </row>
    <row r="38" spans="1:8" x14ac:dyDescent="0.25">
      <c r="A38" t="s">
        <v>2971</v>
      </c>
      <c r="B38" s="48" t="s">
        <v>3491</v>
      </c>
      <c r="C38" s="48" t="s">
        <v>3492</v>
      </c>
      <c r="D38" s="48" t="s">
        <v>3493</v>
      </c>
      <c r="E38" s="48" t="s">
        <v>3494</v>
      </c>
      <c r="F38" s="48" t="s">
        <v>3495</v>
      </c>
      <c r="G38" s="48" t="s">
        <v>3496</v>
      </c>
      <c r="H38" s="48" t="s">
        <v>3497</v>
      </c>
    </row>
    <row r="39" spans="1:8" x14ac:dyDescent="0.25">
      <c r="A39" t="s">
        <v>2978</v>
      </c>
      <c r="B39" s="48" t="s">
        <v>178</v>
      </c>
      <c r="C39" s="48" t="s">
        <v>178</v>
      </c>
      <c r="D39" s="48" t="s">
        <v>178</v>
      </c>
      <c r="E39" s="48" t="s">
        <v>178</v>
      </c>
      <c r="F39" s="48" t="s">
        <v>178</v>
      </c>
      <c r="G39" s="48" t="s">
        <v>178</v>
      </c>
      <c r="H39" s="48" t="s">
        <v>178</v>
      </c>
    </row>
    <row r="40" spans="1:8" x14ac:dyDescent="0.25">
      <c r="A40" t="s">
        <v>2979</v>
      </c>
      <c r="B40" s="48" t="s">
        <v>178</v>
      </c>
      <c r="C40" s="48" t="s">
        <v>178</v>
      </c>
      <c r="D40" s="48" t="s">
        <v>178</v>
      </c>
      <c r="E40" s="48" t="s">
        <v>178</v>
      </c>
      <c r="F40" s="48" t="s">
        <v>178</v>
      </c>
      <c r="G40" s="48" t="s">
        <v>178</v>
      </c>
      <c r="H40" s="48" t="s">
        <v>178</v>
      </c>
    </row>
    <row r="41" spans="1:8" x14ac:dyDescent="0.25">
      <c r="A41" t="s">
        <v>2980</v>
      </c>
      <c r="B41" s="48" t="s">
        <v>1799</v>
      </c>
      <c r="C41" s="48" t="s">
        <v>3498</v>
      </c>
      <c r="D41" s="48" t="s">
        <v>3498</v>
      </c>
      <c r="E41" s="48" t="s">
        <v>3499</v>
      </c>
      <c r="F41" s="48" t="s">
        <v>3500</v>
      </c>
      <c r="G41" s="48" t="s">
        <v>3501</v>
      </c>
      <c r="H41" s="48" t="s">
        <v>3502</v>
      </c>
    </row>
    <row r="42" spans="1:8" x14ac:dyDescent="0.25">
      <c r="A42" t="s">
        <v>2987</v>
      </c>
      <c r="B42" s="48" t="s">
        <v>3503</v>
      </c>
      <c r="C42" s="48" t="s">
        <v>3504</v>
      </c>
      <c r="D42" s="48" t="s">
        <v>3505</v>
      </c>
      <c r="E42" s="48" t="s">
        <v>3506</v>
      </c>
      <c r="F42" s="48" t="s">
        <v>3507</v>
      </c>
      <c r="G42" s="48" t="s">
        <v>3508</v>
      </c>
      <c r="H42" s="48" t="s">
        <v>3509</v>
      </c>
    </row>
    <row r="43" spans="1:8" x14ac:dyDescent="0.25">
      <c r="A43" t="s">
        <v>2995</v>
      </c>
      <c r="B43" s="48" t="s">
        <v>2996</v>
      </c>
      <c r="C43" s="48" t="s">
        <v>2997</v>
      </c>
      <c r="D43" s="48" t="s">
        <v>2998</v>
      </c>
      <c r="E43" s="48" t="s">
        <v>2999</v>
      </c>
      <c r="F43" s="48" t="s">
        <v>3000</v>
      </c>
      <c r="G43" s="48" t="s">
        <v>3001</v>
      </c>
      <c r="H43" s="48" t="s">
        <v>3002</v>
      </c>
    </row>
    <row r="44" spans="1:8" x14ac:dyDescent="0.25">
      <c r="A44" t="s">
        <v>3003</v>
      </c>
      <c r="B44" s="48" t="s">
        <v>1740</v>
      </c>
      <c r="C44" s="48" t="s">
        <v>3510</v>
      </c>
      <c r="D44" s="48" t="s">
        <v>3511</v>
      </c>
      <c r="E44" s="48" t="s">
        <v>3512</v>
      </c>
      <c r="F44" s="48" t="s">
        <v>3513</v>
      </c>
      <c r="G44" s="48" t="s">
        <v>3514</v>
      </c>
      <c r="H44" s="48" t="s">
        <v>3515</v>
      </c>
    </row>
    <row r="45" spans="1:8" x14ac:dyDescent="0.25">
      <c r="A45" t="s">
        <v>3011</v>
      </c>
      <c r="B45" s="48" t="s">
        <v>178</v>
      </c>
      <c r="C45" s="48" t="s">
        <v>178</v>
      </c>
      <c r="D45" s="48" t="s">
        <v>178</v>
      </c>
      <c r="E45" s="48" t="s">
        <v>178</v>
      </c>
      <c r="F45" s="48" t="s">
        <v>178</v>
      </c>
      <c r="G45" s="48" t="s">
        <v>178</v>
      </c>
      <c r="H45" s="48" t="s">
        <v>178</v>
      </c>
    </row>
    <row r="46" spans="1:8" x14ac:dyDescent="0.25">
      <c r="A46" t="s">
        <v>3012</v>
      </c>
      <c r="B46" s="48" t="s">
        <v>3516</v>
      </c>
      <c r="C46" s="48" t="s">
        <v>3517</v>
      </c>
      <c r="D46" s="48" t="s">
        <v>3517</v>
      </c>
      <c r="E46" s="48" t="s">
        <v>3518</v>
      </c>
      <c r="F46" s="48" t="s">
        <v>3519</v>
      </c>
      <c r="G46" s="48" t="s">
        <v>3520</v>
      </c>
      <c r="H46" s="48" t="s">
        <v>3521</v>
      </c>
    </row>
    <row r="47" spans="1:8" x14ac:dyDescent="0.25">
      <c r="A47" t="s">
        <v>3019</v>
      </c>
      <c r="B47" s="48" t="s">
        <v>3522</v>
      </c>
      <c r="C47" s="48" t="s">
        <v>3523</v>
      </c>
      <c r="D47" s="48" t="s">
        <v>3523</v>
      </c>
      <c r="E47" s="48" t="s">
        <v>3524</v>
      </c>
      <c r="F47" s="48" t="s">
        <v>3525</v>
      </c>
      <c r="G47" s="48" t="s">
        <v>3526</v>
      </c>
      <c r="H47" s="48" t="s">
        <v>2146</v>
      </c>
    </row>
    <row r="48" spans="1:8" x14ac:dyDescent="0.25">
      <c r="A48" t="s">
        <v>3026</v>
      </c>
      <c r="B48" s="48" t="s">
        <v>3527</v>
      </c>
      <c r="C48" s="48" t="s">
        <v>3528</v>
      </c>
      <c r="D48" s="48" t="s">
        <v>3529</v>
      </c>
      <c r="E48" s="48" t="s">
        <v>3528</v>
      </c>
      <c r="F48" s="48" t="s">
        <v>3530</v>
      </c>
      <c r="G48" s="48" t="s">
        <v>3531</v>
      </c>
      <c r="H48" s="48" t="s">
        <v>3532</v>
      </c>
    </row>
    <row r="49" spans="1:8" x14ac:dyDescent="0.25">
      <c r="A49" t="s">
        <v>3033</v>
      </c>
      <c r="B49" s="48" t="s">
        <v>3533</v>
      </c>
      <c r="C49" s="48" t="s">
        <v>3534</v>
      </c>
      <c r="D49" s="48" t="s">
        <v>3534</v>
      </c>
      <c r="E49" s="48" t="s">
        <v>3535</v>
      </c>
      <c r="F49" s="48" t="s">
        <v>3536</v>
      </c>
      <c r="G49" s="48" t="s">
        <v>3537</v>
      </c>
      <c r="H49" s="48" t="s">
        <v>3533</v>
      </c>
    </row>
    <row r="50" spans="1:8" x14ac:dyDescent="0.25">
      <c r="A50" t="s">
        <v>3037</v>
      </c>
      <c r="B50" s="48" t="s">
        <v>3538</v>
      </c>
      <c r="C50" s="48" t="s">
        <v>3539</v>
      </c>
      <c r="D50" s="48" t="s">
        <v>3540</v>
      </c>
      <c r="E50" s="48" t="s">
        <v>3541</v>
      </c>
      <c r="F50" s="48" t="s">
        <v>3542</v>
      </c>
      <c r="G50" s="48" t="s">
        <v>3543</v>
      </c>
      <c r="H50" s="48" t="s">
        <v>3544</v>
      </c>
    </row>
    <row r="51" spans="1:8" x14ac:dyDescent="0.25">
      <c r="A51" t="s">
        <v>3044</v>
      </c>
      <c r="B51" s="48" t="s">
        <v>3545</v>
      </c>
      <c r="C51" s="48" t="s">
        <v>3546</v>
      </c>
      <c r="D51" s="48" t="s">
        <v>3546</v>
      </c>
      <c r="E51" s="48" t="s">
        <v>3545</v>
      </c>
      <c r="F51" s="48" t="s">
        <v>3547</v>
      </c>
      <c r="G51" s="48" t="s">
        <v>3548</v>
      </c>
      <c r="H51" s="48" t="s">
        <v>3549</v>
      </c>
    </row>
    <row r="52" spans="1:8" x14ac:dyDescent="0.25">
      <c r="A52" t="s">
        <v>3045</v>
      </c>
      <c r="B52" s="48" t="s">
        <v>3550</v>
      </c>
      <c r="C52" s="48" t="s">
        <v>3551</v>
      </c>
      <c r="D52" s="48" t="s">
        <v>3551</v>
      </c>
      <c r="E52" s="48" t="s">
        <v>3552</v>
      </c>
      <c r="F52" s="48" t="s">
        <v>3553</v>
      </c>
      <c r="G52" s="48" t="s">
        <v>3554</v>
      </c>
      <c r="H52" s="48" t="s">
        <v>3555</v>
      </c>
    </row>
    <row r="53" spans="1:8" x14ac:dyDescent="0.25">
      <c r="A53" t="s">
        <v>3052</v>
      </c>
      <c r="B53" s="48" t="s">
        <v>3556</v>
      </c>
      <c r="C53" s="48" t="s">
        <v>3557</v>
      </c>
      <c r="D53" s="48" t="s">
        <v>3557</v>
      </c>
      <c r="E53" s="48" t="s">
        <v>3558</v>
      </c>
      <c r="F53" s="48" t="s">
        <v>3559</v>
      </c>
      <c r="G53" s="48" t="s">
        <v>3560</v>
      </c>
      <c r="H53" s="48" t="s">
        <v>3561</v>
      </c>
    </row>
    <row r="54" spans="1:8" x14ac:dyDescent="0.25">
      <c r="A54" t="s">
        <v>3060</v>
      </c>
      <c r="B54" s="48" t="s">
        <v>3411</v>
      </c>
      <c r="C54" s="48" t="s">
        <v>3562</v>
      </c>
      <c r="D54" s="48" t="s">
        <v>3563</v>
      </c>
      <c r="E54" s="48" t="s">
        <v>3564</v>
      </c>
      <c r="F54" s="48" t="s">
        <v>3565</v>
      </c>
      <c r="G54" s="48" t="s">
        <v>3566</v>
      </c>
      <c r="H54" s="48" t="s">
        <v>3567</v>
      </c>
    </row>
    <row r="55" spans="1:8" x14ac:dyDescent="0.25">
      <c r="A55" t="s">
        <v>3068</v>
      </c>
      <c r="B55" s="48" t="s">
        <v>3568</v>
      </c>
      <c r="C55" s="48" t="s">
        <v>3569</v>
      </c>
      <c r="D55" s="48" t="s">
        <v>3569</v>
      </c>
      <c r="E55" s="48" t="s">
        <v>3570</v>
      </c>
      <c r="F55" s="48" t="s">
        <v>3571</v>
      </c>
      <c r="G55" s="48" t="s">
        <v>3572</v>
      </c>
      <c r="H55" s="48" t="s">
        <v>3573</v>
      </c>
    </row>
    <row r="56" spans="1:8" x14ac:dyDescent="0.25">
      <c r="A56" t="s">
        <v>3076</v>
      </c>
      <c r="B56" s="48" t="s">
        <v>3574</v>
      </c>
      <c r="C56" s="48" t="s">
        <v>3575</v>
      </c>
      <c r="D56" s="48" t="s">
        <v>3575</v>
      </c>
      <c r="E56" s="48" t="s">
        <v>3576</v>
      </c>
      <c r="F56" s="48" t="s">
        <v>3577</v>
      </c>
      <c r="G56" s="48" t="s">
        <v>3578</v>
      </c>
      <c r="H56" s="48" t="s">
        <v>3579</v>
      </c>
    </row>
    <row r="57" spans="1:8" x14ac:dyDescent="0.25">
      <c r="A57" t="s">
        <v>3083</v>
      </c>
      <c r="B57" s="48" t="s">
        <v>3084</v>
      </c>
      <c r="C57" s="48" t="s">
        <v>3085</v>
      </c>
      <c r="D57" s="48" t="s">
        <v>3085</v>
      </c>
      <c r="E57" s="48" t="s">
        <v>3084</v>
      </c>
      <c r="F57" s="48" t="s">
        <v>3084</v>
      </c>
      <c r="G57" s="48" t="s">
        <v>3086</v>
      </c>
      <c r="H57" s="48" t="s">
        <v>3087</v>
      </c>
    </row>
    <row r="58" spans="1:8" x14ac:dyDescent="0.25">
      <c r="A58" t="s">
        <v>3088</v>
      </c>
      <c r="B58" s="48" t="s">
        <v>3580</v>
      </c>
      <c r="C58" s="48" t="s">
        <v>3329</v>
      </c>
      <c r="D58" s="48" t="s">
        <v>3581</v>
      </c>
      <c r="E58" s="48" t="s">
        <v>3582</v>
      </c>
      <c r="F58" s="48" t="s">
        <v>3583</v>
      </c>
      <c r="G58" s="48" t="s">
        <v>3584</v>
      </c>
      <c r="H58" s="48" t="s">
        <v>3585</v>
      </c>
    </row>
    <row r="59" spans="1:8" x14ac:dyDescent="0.25">
      <c r="A59" t="s">
        <v>3096</v>
      </c>
      <c r="B59" s="48" t="s">
        <v>3586</v>
      </c>
      <c r="C59" s="48" t="s">
        <v>3587</v>
      </c>
      <c r="D59" s="48" t="s">
        <v>3588</v>
      </c>
      <c r="E59" s="48" t="s">
        <v>3589</v>
      </c>
      <c r="F59" s="48" t="s">
        <v>3590</v>
      </c>
      <c r="G59" s="48" t="s">
        <v>3591</v>
      </c>
      <c r="H59" s="48" t="s">
        <v>3592</v>
      </c>
    </row>
    <row r="60" spans="1:8" x14ac:dyDescent="0.25">
      <c r="A60" t="s">
        <v>3104</v>
      </c>
      <c r="B60" s="48" t="s">
        <v>1799</v>
      </c>
      <c r="C60" s="48" t="s">
        <v>3593</v>
      </c>
      <c r="D60" s="48" t="s">
        <v>3594</v>
      </c>
      <c r="E60" s="48" t="s">
        <v>3595</v>
      </c>
      <c r="F60" s="48" t="s">
        <v>3596</v>
      </c>
      <c r="G60" s="48" t="s">
        <v>3597</v>
      </c>
      <c r="H60" s="48" t="s">
        <v>1740</v>
      </c>
    </row>
    <row r="61" spans="1:8" x14ac:dyDescent="0.25">
      <c r="A61" t="s">
        <v>3112</v>
      </c>
      <c r="B61" s="48" t="s">
        <v>3598</v>
      </c>
      <c r="C61" s="48" t="s">
        <v>3599</v>
      </c>
      <c r="D61" s="48" t="s">
        <v>3600</v>
      </c>
      <c r="E61" s="48" t="s">
        <v>3601</v>
      </c>
      <c r="F61" s="48" t="s">
        <v>3602</v>
      </c>
      <c r="G61" s="48" t="s">
        <v>3603</v>
      </c>
      <c r="H61" s="48" t="s">
        <v>3604</v>
      </c>
    </row>
    <row r="62" spans="1:8" x14ac:dyDescent="0.25">
      <c r="A62" t="s">
        <v>3119</v>
      </c>
      <c r="B62" s="48" t="s">
        <v>282</v>
      </c>
      <c r="C62" s="48" t="s">
        <v>282</v>
      </c>
      <c r="D62" s="48" t="s">
        <v>282</v>
      </c>
      <c r="E62" s="48" t="s">
        <v>282</v>
      </c>
      <c r="F62" s="48" t="s">
        <v>282</v>
      </c>
      <c r="G62" s="48" t="s">
        <v>282</v>
      </c>
      <c r="H62" s="48" t="s">
        <v>282</v>
      </c>
    </row>
    <row r="63" spans="1:8" x14ac:dyDescent="0.25">
      <c r="A63" t="s">
        <v>3120</v>
      </c>
      <c r="B63" s="48" t="s">
        <v>3605</v>
      </c>
      <c r="C63" s="48" t="s">
        <v>3606</v>
      </c>
      <c r="D63" s="48" t="s">
        <v>3607</v>
      </c>
      <c r="E63" s="48" t="s">
        <v>3608</v>
      </c>
      <c r="F63" s="48" t="s">
        <v>3609</v>
      </c>
      <c r="G63" s="48" t="s">
        <v>3610</v>
      </c>
      <c r="H63" s="48" t="s">
        <v>3611</v>
      </c>
    </row>
    <row r="64" spans="1:8" x14ac:dyDescent="0.25">
      <c r="A64" t="s">
        <v>3128</v>
      </c>
      <c r="B64" s="48" t="s">
        <v>178</v>
      </c>
      <c r="C64" s="48" t="s">
        <v>178</v>
      </c>
      <c r="D64" s="48" t="s">
        <v>178</v>
      </c>
      <c r="E64" s="48" t="s">
        <v>178</v>
      </c>
      <c r="F64" s="48" t="s">
        <v>178</v>
      </c>
      <c r="G64" s="48" t="s">
        <v>178</v>
      </c>
      <c r="H64" s="48" t="s">
        <v>178</v>
      </c>
    </row>
    <row r="65" spans="1:8" x14ac:dyDescent="0.25">
      <c r="A65" t="s">
        <v>3129</v>
      </c>
      <c r="B65" s="48" t="s">
        <v>178</v>
      </c>
      <c r="C65" s="48" t="s">
        <v>178</v>
      </c>
      <c r="D65" s="48" t="s">
        <v>178</v>
      </c>
      <c r="E65" s="48" t="s">
        <v>178</v>
      </c>
      <c r="F65" s="48" t="s">
        <v>178</v>
      </c>
      <c r="G65" s="48" t="s">
        <v>178</v>
      </c>
      <c r="H65" s="48" t="s">
        <v>178</v>
      </c>
    </row>
    <row r="66" spans="1:8" x14ac:dyDescent="0.25">
      <c r="A66" t="s">
        <v>3130</v>
      </c>
      <c r="B66" s="48" t="s">
        <v>3612</v>
      </c>
      <c r="C66" s="48" t="s">
        <v>3613</v>
      </c>
      <c r="D66" s="48" t="s">
        <v>3614</v>
      </c>
      <c r="E66" s="48" t="s">
        <v>3615</v>
      </c>
      <c r="F66" s="48" t="s">
        <v>3616</v>
      </c>
      <c r="G66" s="48" t="s">
        <v>3617</v>
      </c>
      <c r="H66" s="48" t="s">
        <v>3618</v>
      </c>
    </row>
    <row r="67" spans="1:8" x14ac:dyDescent="0.25">
      <c r="A67" t="s">
        <v>3138</v>
      </c>
      <c r="B67" s="48" t="s">
        <v>3139</v>
      </c>
      <c r="C67" s="48" t="s">
        <v>3140</v>
      </c>
      <c r="D67" s="48" t="s">
        <v>3140</v>
      </c>
      <c r="E67" s="48" t="s">
        <v>3141</v>
      </c>
      <c r="F67" s="48" t="s">
        <v>3142</v>
      </c>
      <c r="G67" s="48" t="s">
        <v>3143</v>
      </c>
      <c r="H67" s="48" t="s">
        <v>3144</v>
      </c>
    </row>
    <row r="68" spans="1:8" x14ac:dyDescent="0.25">
      <c r="A68" t="s">
        <v>3145</v>
      </c>
      <c r="B68" s="48" t="s">
        <v>3146</v>
      </c>
      <c r="C68" s="48" t="s">
        <v>3147</v>
      </c>
      <c r="D68" s="48" t="s">
        <v>3147</v>
      </c>
      <c r="E68" s="48" t="s">
        <v>3148</v>
      </c>
      <c r="F68" s="48" t="s">
        <v>3146</v>
      </c>
      <c r="G68" s="48" t="s">
        <v>3149</v>
      </c>
      <c r="H68" s="48" t="s">
        <v>3148</v>
      </c>
    </row>
    <row r="69" spans="1:8" x14ac:dyDescent="0.25">
      <c r="A69" t="s">
        <v>3150</v>
      </c>
      <c r="B69" s="48" t="s">
        <v>3619</v>
      </c>
      <c r="C69" s="48" t="s">
        <v>3620</v>
      </c>
      <c r="D69" s="48" t="s">
        <v>3621</v>
      </c>
      <c r="E69" s="48" t="s">
        <v>3622</v>
      </c>
      <c r="F69" s="48" t="s">
        <v>3623</v>
      </c>
      <c r="G69" s="48" t="s">
        <v>3624</v>
      </c>
      <c r="H69" s="48" t="s">
        <v>3625</v>
      </c>
    </row>
    <row r="70" spans="1:8" x14ac:dyDescent="0.25">
      <c r="A70" t="s">
        <v>3157</v>
      </c>
      <c r="B70" s="48" t="s">
        <v>3626</v>
      </c>
      <c r="C70" s="48" t="s">
        <v>3627</v>
      </c>
      <c r="D70" s="48" t="s">
        <v>3627</v>
      </c>
      <c r="E70" s="48" t="s">
        <v>3628</v>
      </c>
      <c r="F70" s="48" t="s">
        <v>3629</v>
      </c>
      <c r="G70" s="48" t="s">
        <v>3630</v>
      </c>
      <c r="H70" s="48" t="s">
        <v>3631</v>
      </c>
    </row>
    <row r="71" spans="1:8" x14ac:dyDescent="0.25">
      <c r="A71" t="s">
        <v>3164</v>
      </c>
      <c r="B71" s="48" t="s">
        <v>3165</v>
      </c>
      <c r="C71" s="48" t="s">
        <v>3166</v>
      </c>
      <c r="D71" s="48" t="s">
        <v>3166</v>
      </c>
      <c r="E71" s="48" t="s">
        <v>3167</v>
      </c>
      <c r="F71" s="48" t="s">
        <v>3168</v>
      </c>
      <c r="G71" s="48" t="s">
        <v>3169</v>
      </c>
      <c r="H71" s="48" t="s">
        <v>3170</v>
      </c>
    </row>
    <row r="72" spans="1:8" x14ac:dyDescent="0.25">
      <c r="A72" t="s">
        <v>3171</v>
      </c>
      <c r="B72" s="48" t="s">
        <v>3632</v>
      </c>
      <c r="C72" s="48" t="s">
        <v>3633</v>
      </c>
      <c r="D72" s="48" t="s">
        <v>3634</v>
      </c>
      <c r="E72" s="48" t="s">
        <v>1312</v>
      </c>
      <c r="F72" s="48" t="s">
        <v>3635</v>
      </c>
      <c r="G72" s="48" t="s">
        <v>3636</v>
      </c>
      <c r="H72" s="48" t="s">
        <v>3637</v>
      </c>
    </row>
    <row r="73" spans="1:8" x14ac:dyDescent="0.25">
      <c r="A73" t="s">
        <v>3177</v>
      </c>
      <c r="B73" s="48" t="s">
        <v>3638</v>
      </c>
      <c r="C73" s="48" t="s">
        <v>3639</v>
      </c>
      <c r="D73" s="48" t="s">
        <v>3640</v>
      </c>
      <c r="E73" s="48" t="s">
        <v>3641</v>
      </c>
      <c r="F73" s="48" t="s">
        <v>3642</v>
      </c>
      <c r="G73" s="48" t="s">
        <v>3643</v>
      </c>
      <c r="H73" s="48" t="s">
        <v>3644</v>
      </c>
    </row>
    <row r="74" spans="1:8" x14ac:dyDescent="0.25">
      <c r="A74" t="s">
        <v>3185</v>
      </c>
      <c r="B74" s="48" t="s">
        <v>3645</v>
      </c>
      <c r="C74" s="48" t="s">
        <v>3646</v>
      </c>
      <c r="D74" s="48" t="s">
        <v>3646</v>
      </c>
      <c r="E74" s="48" t="s">
        <v>3647</v>
      </c>
      <c r="F74" s="48" t="s">
        <v>3648</v>
      </c>
      <c r="G74" s="48" t="s">
        <v>3649</v>
      </c>
      <c r="H74" s="48" t="s">
        <v>3650</v>
      </c>
    </row>
    <row r="75" spans="1:8" x14ac:dyDescent="0.25">
      <c r="A75" t="s">
        <v>3192</v>
      </c>
      <c r="B75" s="48" t="s">
        <v>3651</v>
      </c>
      <c r="C75" s="48" t="s">
        <v>3652</v>
      </c>
      <c r="D75" s="48" t="s">
        <v>3653</v>
      </c>
      <c r="E75" s="48" t="s">
        <v>3654</v>
      </c>
      <c r="F75" s="48" t="s">
        <v>3655</v>
      </c>
      <c r="G75" s="48" t="s">
        <v>3656</v>
      </c>
      <c r="H75" s="48" t="s">
        <v>3657</v>
      </c>
    </row>
    <row r="76" spans="1:8" x14ac:dyDescent="0.25">
      <c r="A76" t="s">
        <v>3200</v>
      </c>
      <c r="B76" s="48" t="s">
        <v>3658</v>
      </c>
      <c r="C76" s="48" t="s">
        <v>3659</v>
      </c>
      <c r="D76" s="48" t="s">
        <v>3660</v>
      </c>
      <c r="E76" s="48" t="s">
        <v>3661</v>
      </c>
      <c r="F76" s="48" t="s">
        <v>3662</v>
      </c>
      <c r="G76" s="48" t="s">
        <v>3663</v>
      </c>
      <c r="H76" s="48" t="s">
        <v>3664</v>
      </c>
    </row>
    <row r="77" spans="1:8" x14ac:dyDescent="0.25">
      <c r="A77" t="s">
        <v>3207</v>
      </c>
      <c r="B77" s="48" t="s">
        <v>3665</v>
      </c>
      <c r="C77" s="48" t="s">
        <v>3666</v>
      </c>
      <c r="D77" s="48" t="s">
        <v>3667</v>
      </c>
      <c r="E77" s="48" t="s">
        <v>3668</v>
      </c>
      <c r="F77" s="48" t="s">
        <v>3669</v>
      </c>
      <c r="G77" s="48" t="s">
        <v>3670</v>
      </c>
      <c r="H77" s="48" t="s">
        <v>3671</v>
      </c>
    </row>
    <row r="78" spans="1:8" x14ac:dyDescent="0.25">
      <c r="A78" t="s">
        <v>3215</v>
      </c>
      <c r="B78" s="48" t="s">
        <v>3672</v>
      </c>
      <c r="C78" s="48" t="s">
        <v>3673</v>
      </c>
      <c r="D78" s="48" t="s">
        <v>3674</v>
      </c>
      <c r="E78" s="48" t="s">
        <v>3675</v>
      </c>
      <c r="F78" s="48" t="s">
        <v>3676</v>
      </c>
      <c r="G78" s="48" t="s">
        <v>3677</v>
      </c>
      <c r="H78" s="48" t="s">
        <v>3678</v>
      </c>
    </row>
    <row r="79" spans="1:8" x14ac:dyDescent="0.25">
      <c r="A79" t="s">
        <v>3223</v>
      </c>
      <c r="B79" s="48" t="s">
        <v>3679</v>
      </c>
      <c r="C79" s="48" t="s">
        <v>3680</v>
      </c>
      <c r="D79" s="48" t="s">
        <v>3681</v>
      </c>
      <c r="E79" s="48" t="s">
        <v>3682</v>
      </c>
      <c r="F79" s="48" t="s">
        <v>3683</v>
      </c>
      <c r="G79" s="48" t="s">
        <v>3684</v>
      </c>
      <c r="H79" s="48" t="s">
        <v>3685</v>
      </c>
    </row>
    <row r="80" spans="1:8" x14ac:dyDescent="0.25">
      <c r="A80" t="s">
        <v>3231</v>
      </c>
      <c r="B80" s="48" t="s">
        <v>3686</v>
      </c>
      <c r="C80" s="48" t="s">
        <v>3687</v>
      </c>
      <c r="D80" s="48" t="s">
        <v>3688</v>
      </c>
      <c r="E80" s="48" t="s">
        <v>3689</v>
      </c>
      <c r="F80" s="48" t="s">
        <v>3690</v>
      </c>
      <c r="G80" s="48" t="s">
        <v>3691</v>
      </c>
      <c r="H80" s="48" t="s">
        <v>3692</v>
      </c>
    </row>
    <row r="81" spans="1:8" x14ac:dyDescent="0.25">
      <c r="A81" t="s">
        <v>3239</v>
      </c>
      <c r="B81" s="48" t="s">
        <v>3693</v>
      </c>
      <c r="C81" s="48" t="s">
        <v>3694</v>
      </c>
      <c r="D81" s="48" t="s">
        <v>3695</v>
      </c>
      <c r="E81" s="48" t="s">
        <v>3696</v>
      </c>
      <c r="F81" s="48" t="s">
        <v>3697</v>
      </c>
      <c r="G81" s="48" t="s">
        <v>3698</v>
      </c>
      <c r="H81" s="48" t="s">
        <v>3699</v>
      </c>
    </row>
    <row r="82" spans="1:8" x14ac:dyDescent="0.25">
      <c r="A82" t="s">
        <v>3247</v>
      </c>
      <c r="B82" s="48" t="s">
        <v>3700</v>
      </c>
      <c r="C82" s="48" t="s">
        <v>3701</v>
      </c>
      <c r="D82" s="48" t="s">
        <v>3701</v>
      </c>
      <c r="E82" s="48" t="s">
        <v>3702</v>
      </c>
      <c r="F82" s="48" t="s">
        <v>3703</v>
      </c>
      <c r="G82" s="48" t="s">
        <v>3704</v>
      </c>
      <c r="H82" s="48" t="s">
        <v>3705</v>
      </c>
    </row>
    <row r="83" spans="1:8" x14ac:dyDescent="0.25">
      <c r="A83" t="s">
        <v>3254</v>
      </c>
      <c r="B83" s="48" t="s">
        <v>3706</v>
      </c>
      <c r="C83" s="48" t="s">
        <v>3707</v>
      </c>
      <c r="D83" s="48" t="s">
        <v>3708</v>
      </c>
      <c r="E83" s="48" t="s">
        <v>3709</v>
      </c>
      <c r="F83" s="48" t="s">
        <v>3710</v>
      </c>
      <c r="G83" s="48" t="s">
        <v>3711</v>
      </c>
      <c r="H83" s="48" t="s">
        <v>3712</v>
      </c>
    </row>
    <row r="84" spans="1:8" x14ac:dyDescent="0.25">
      <c r="A84" t="s">
        <v>3262</v>
      </c>
      <c r="B84" s="48" t="s">
        <v>3713</v>
      </c>
      <c r="C84" s="48" t="s">
        <v>3714</v>
      </c>
      <c r="D84" s="48" t="s">
        <v>3715</v>
      </c>
      <c r="E84" s="48" t="s">
        <v>3716</v>
      </c>
      <c r="F84" s="48" t="s">
        <v>3717</v>
      </c>
      <c r="G84" s="48" t="s">
        <v>3718</v>
      </c>
      <c r="H84" s="48" t="s">
        <v>3719</v>
      </c>
    </row>
    <row r="85" spans="1:8" x14ac:dyDescent="0.25">
      <c r="A85" t="s">
        <v>3269</v>
      </c>
      <c r="B85" s="48" t="s">
        <v>178</v>
      </c>
      <c r="C85" s="48" t="s">
        <v>178</v>
      </c>
      <c r="D85" s="48" t="s">
        <v>178</v>
      </c>
      <c r="E85" s="48" t="s">
        <v>178</v>
      </c>
      <c r="F85" s="48" t="s">
        <v>178</v>
      </c>
      <c r="G85" s="48" t="s">
        <v>178</v>
      </c>
      <c r="H85" s="48" t="s">
        <v>178</v>
      </c>
    </row>
    <row r="86" spans="1:8" x14ac:dyDescent="0.25">
      <c r="A86" t="s">
        <v>3270</v>
      </c>
      <c r="B86" s="48" t="s">
        <v>3366</v>
      </c>
      <c r="C86" s="48" t="s">
        <v>3720</v>
      </c>
      <c r="D86" s="48" t="s">
        <v>3720</v>
      </c>
      <c r="E86" s="48" t="s">
        <v>3721</v>
      </c>
      <c r="F86" s="48" t="s">
        <v>3722</v>
      </c>
      <c r="G86" s="48" t="s">
        <v>3723</v>
      </c>
      <c r="H86" s="48" t="s">
        <v>3724</v>
      </c>
    </row>
    <row r="87" spans="1:8" x14ac:dyDescent="0.25">
      <c r="A87" t="s">
        <v>3277</v>
      </c>
      <c r="B87" s="48" t="s">
        <v>178</v>
      </c>
      <c r="C87" s="48" t="s">
        <v>178</v>
      </c>
      <c r="D87" s="48" t="s">
        <v>178</v>
      </c>
      <c r="E87" s="48" t="s">
        <v>178</v>
      </c>
      <c r="F87" s="48" t="s">
        <v>178</v>
      </c>
      <c r="G87" s="48" t="s">
        <v>178</v>
      </c>
      <c r="H87" s="48" t="s">
        <v>178</v>
      </c>
    </row>
    <row r="88" spans="1:8" x14ac:dyDescent="0.25">
      <c r="A88" t="s">
        <v>3278</v>
      </c>
      <c r="B88" s="48" t="s">
        <v>3725</v>
      </c>
      <c r="C88" s="48" t="s">
        <v>3726</v>
      </c>
      <c r="D88" s="48" t="s">
        <v>3727</v>
      </c>
      <c r="E88" s="48" t="s">
        <v>3728</v>
      </c>
      <c r="F88" s="48" t="s">
        <v>3729</v>
      </c>
      <c r="G88" s="48" t="s">
        <v>3730</v>
      </c>
      <c r="H88" s="48" t="s">
        <v>3731</v>
      </c>
    </row>
    <row r="89" spans="1:8" x14ac:dyDescent="0.25">
      <c r="A89" t="s">
        <v>3286</v>
      </c>
      <c r="B89" s="48" t="s">
        <v>3732</v>
      </c>
      <c r="C89" s="48" t="s">
        <v>3733</v>
      </c>
      <c r="D89" s="48" t="s">
        <v>3733</v>
      </c>
      <c r="E89" s="48" t="s">
        <v>3734</v>
      </c>
      <c r="F89" s="48" t="s">
        <v>3735</v>
      </c>
      <c r="G89" s="48" t="s">
        <v>3736</v>
      </c>
      <c r="H89" s="48" t="s">
        <v>3737</v>
      </c>
    </row>
    <row r="90" spans="1:8" x14ac:dyDescent="0.25">
      <c r="A90" t="s">
        <v>3293</v>
      </c>
      <c r="B90" s="48" t="s">
        <v>3738</v>
      </c>
      <c r="C90" s="48" t="s">
        <v>3739</v>
      </c>
      <c r="D90" s="48" t="s">
        <v>3740</v>
      </c>
      <c r="E90" s="48" t="s">
        <v>3741</v>
      </c>
      <c r="F90" s="48" t="s">
        <v>3742</v>
      </c>
      <c r="G90" s="48" t="s">
        <v>3743</v>
      </c>
      <c r="H90" s="48" t="s">
        <v>3744</v>
      </c>
    </row>
    <row r="91" spans="1:8" x14ac:dyDescent="0.25">
      <c r="A91" t="s">
        <v>3300</v>
      </c>
      <c r="B91" s="48" t="s">
        <v>3745</v>
      </c>
      <c r="C91" s="48" t="s">
        <v>3746</v>
      </c>
      <c r="D91" s="48" t="s">
        <v>3747</v>
      </c>
      <c r="E91" s="48" t="s">
        <v>3748</v>
      </c>
      <c r="F91" s="48" t="s">
        <v>3749</v>
      </c>
      <c r="G91" s="48" t="s">
        <v>3750</v>
      </c>
      <c r="H91" s="48" t="s">
        <v>3751</v>
      </c>
    </row>
    <row r="92" spans="1:8" x14ac:dyDescent="0.25">
      <c r="A92" t="s">
        <v>3308</v>
      </c>
      <c r="B92" s="48" t="s">
        <v>3752</v>
      </c>
      <c r="C92" s="48" t="s">
        <v>3753</v>
      </c>
      <c r="D92" s="48" t="s">
        <v>3754</v>
      </c>
      <c r="E92" s="48" t="s">
        <v>3755</v>
      </c>
      <c r="F92" s="48" t="s">
        <v>3756</v>
      </c>
      <c r="G92" s="48" t="s">
        <v>3757</v>
      </c>
      <c r="H92" s="48" t="s">
        <v>3758</v>
      </c>
    </row>
    <row r="93" spans="1:8" x14ac:dyDescent="0.25">
      <c r="A93" t="s">
        <v>3316</v>
      </c>
      <c r="B93" s="48" t="s">
        <v>3759</v>
      </c>
      <c r="C93" s="48" t="s">
        <v>3760</v>
      </c>
      <c r="D93" s="48" t="s">
        <v>3760</v>
      </c>
      <c r="E93" s="48" t="s">
        <v>3761</v>
      </c>
      <c r="F93" s="48" t="s">
        <v>3762</v>
      </c>
      <c r="G93" s="48" t="s">
        <v>3763</v>
      </c>
      <c r="H93" s="48" t="s">
        <v>3764</v>
      </c>
    </row>
    <row r="94" spans="1:8" x14ac:dyDescent="0.25">
      <c r="A94" t="s">
        <v>3323</v>
      </c>
      <c r="B94" s="48" t="s">
        <v>3765</v>
      </c>
      <c r="C94" s="48" t="s">
        <v>3766</v>
      </c>
      <c r="D94" s="48" t="s">
        <v>3766</v>
      </c>
      <c r="E94" s="48" t="s">
        <v>3767</v>
      </c>
      <c r="F94" s="48" t="s">
        <v>3768</v>
      </c>
      <c r="G94" s="48" t="s">
        <v>3769</v>
      </c>
      <c r="H94" s="48" t="s">
        <v>3770</v>
      </c>
    </row>
    <row r="95" spans="1:8" x14ac:dyDescent="0.25">
      <c r="A95" t="s">
        <v>3330</v>
      </c>
      <c r="B95" s="48" t="s">
        <v>3771</v>
      </c>
      <c r="C95" s="48" t="s">
        <v>3772</v>
      </c>
      <c r="D95" s="48" t="s">
        <v>3773</v>
      </c>
      <c r="E95" s="48" t="s">
        <v>3774</v>
      </c>
      <c r="F95" s="48" t="s">
        <v>3775</v>
      </c>
      <c r="G95" s="48" t="s">
        <v>3776</v>
      </c>
      <c r="H95" s="48" t="s">
        <v>3777</v>
      </c>
    </row>
    <row r="96" spans="1:8" x14ac:dyDescent="0.25">
      <c r="B96" s="48"/>
      <c r="C96" s="48"/>
      <c r="D96" s="48"/>
      <c r="E96" s="48"/>
      <c r="F96" s="48"/>
      <c r="G96" s="48"/>
      <c r="H96" s="48"/>
    </row>
    <row r="97" spans="1:1" x14ac:dyDescent="0.25">
      <c r="A97" t="s">
        <v>224</v>
      </c>
    </row>
    <row r="98" spans="1:1" x14ac:dyDescent="0.25">
      <c r="A98" t="s">
        <v>707</v>
      </c>
    </row>
    <row r="100" spans="1:1" x14ac:dyDescent="0.25">
      <c r="A100" t="s">
        <v>189</v>
      </c>
    </row>
    <row r="101" spans="1:1" x14ac:dyDescent="0.25">
      <c r="A101" t="s">
        <v>280</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C96"/>
  <sheetViews>
    <sheetView workbookViewId="0"/>
  </sheetViews>
  <sheetFormatPr defaultRowHeight="15" x14ac:dyDescent="0.25"/>
  <cols>
    <col min="1" max="1" width="54.7109375" customWidth="1"/>
    <col min="2" max="2" width="90.7109375" customWidth="1"/>
  </cols>
  <sheetData>
    <row r="1" spans="1:3" x14ac:dyDescent="0.25">
      <c r="A1" s="4" t="s">
        <v>57</v>
      </c>
      <c r="C1" s="1" t="str">
        <f>HYPERLINK("#'INDEX'!A1", "Back to INDEX")</f>
        <v>Back to INDEX</v>
      </c>
    </row>
    <row r="2" spans="1:3" x14ac:dyDescent="0.25">
      <c r="A2" s="3" t="s">
        <v>178</v>
      </c>
      <c r="B2" s="3" t="s">
        <v>325</v>
      </c>
    </row>
    <row r="3" spans="1:3" x14ac:dyDescent="0.25">
      <c r="A3" t="s">
        <v>3026</v>
      </c>
      <c r="B3" s="49" t="s">
        <v>3532</v>
      </c>
    </row>
    <row r="4" spans="1:3" x14ac:dyDescent="0.25">
      <c r="A4" t="s">
        <v>2768</v>
      </c>
      <c r="B4" s="49" t="s">
        <v>3344</v>
      </c>
    </row>
    <row r="5" spans="1:3" x14ac:dyDescent="0.25">
      <c r="A5" t="s">
        <v>2761</v>
      </c>
      <c r="B5" s="49" t="s">
        <v>2767</v>
      </c>
    </row>
    <row r="6" spans="1:3" x14ac:dyDescent="0.25">
      <c r="A6" t="s">
        <v>3293</v>
      </c>
      <c r="B6" s="49" t="s">
        <v>3744</v>
      </c>
    </row>
    <row r="7" spans="1:3" x14ac:dyDescent="0.25">
      <c r="A7" t="s">
        <v>3316</v>
      </c>
      <c r="B7" s="49" t="s">
        <v>3764</v>
      </c>
    </row>
    <row r="8" spans="1:3" x14ac:dyDescent="0.25">
      <c r="A8" t="s">
        <v>2836</v>
      </c>
      <c r="B8" s="49" t="s">
        <v>2842</v>
      </c>
    </row>
    <row r="9" spans="1:3" x14ac:dyDescent="0.25">
      <c r="A9" t="s">
        <v>2995</v>
      </c>
      <c r="B9" s="49" t="s">
        <v>3002</v>
      </c>
    </row>
    <row r="10" spans="1:3" x14ac:dyDescent="0.25">
      <c r="A10" t="s">
        <v>2987</v>
      </c>
      <c r="B10" s="49" t="s">
        <v>3509</v>
      </c>
    </row>
    <row r="11" spans="1:3" x14ac:dyDescent="0.25">
      <c r="A11" t="s">
        <v>3262</v>
      </c>
      <c r="B11" s="49" t="s">
        <v>3719</v>
      </c>
    </row>
    <row r="12" spans="1:3" x14ac:dyDescent="0.25">
      <c r="A12" t="s">
        <v>3003</v>
      </c>
      <c r="B12" s="49" t="s">
        <v>3515</v>
      </c>
    </row>
    <row r="13" spans="1:3" x14ac:dyDescent="0.25">
      <c r="A13" t="s">
        <v>2875</v>
      </c>
      <c r="B13" s="49" t="s">
        <v>3431</v>
      </c>
    </row>
    <row r="14" spans="1:3" x14ac:dyDescent="0.25">
      <c r="A14" t="s">
        <v>3045</v>
      </c>
      <c r="B14" s="49" t="s">
        <v>3555</v>
      </c>
    </row>
    <row r="15" spans="1:3" x14ac:dyDescent="0.25">
      <c r="A15" t="s">
        <v>2776</v>
      </c>
      <c r="B15" s="49" t="s">
        <v>3351</v>
      </c>
    </row>
    <row r="16" spans="1:3" x14ac:dyDescent="0.25">
      <c r="A16" t="s">
        <v>2874</v>
      </c>
      <c r="B16" s="49" t="s">
        <v>3424</v>
      </c>
    </row>
    <row r="17" spans="1:2" x14ac:dyDescent="0.25">
      <c r="A17" t="s">
        <v>2980</v>
      </c>
      <c r="B17" s="49" t="s">
        <v>3502</v>
      </c>
    </row>
    <row r="18" spans="1:2" x14ac:dyDescent="0.25">
      <c r="A18" t="s">
        <v>3239</v>
      </c>
      <c r="B18" s="49" t="s">
        <v>3699</v>
      </c>
    </row>
    <row r="19" spans="1:2" x14ac:dyDescent="0.25">
      <c r="A19" t="s">
        <v>2937</v>
      </c>
      <c r="B19" s="49" t="s">
        <v>1232</v>
      </c>
    </row>
    <row r="20" spans="1:2" x14ac:dyDescent="0.25">
      <c r="A20" t="s">
        <v>3076</v>
      </c>
      <c r="B20" s="49" t="s">
        <v>3579</v>
      </c>
    </row>
    <row r="21" spans="1:2" x14ac:dyDescent="0.25">
      <c r="A21" t="s">
        <v>3231</v>
      </c>
      <c r="B21" s="49" t="s">
        <v>3692</v>
      </c>
    </row>
    <row r="22" spans="1:2" x14ac:dyDescent="0.25">
      <c r="A22" t="s">
        <v>3278</v>
      </c>
      <c r="B22" s="49" t="s">
        <v>3731</v>
      </c>
    </row>
    <row r="23" spans="1:2" x14ac:dyDescent="0.25">
      <c r="A23" t="s">
        <v>2813</v>
      </c>
      <c r="B23" s="49" t="s">
        <v>3379</v>
      </c>
    </row>
    <row r="24" spans="1:2" x14ac:dyDescent="0.25">
      <c r="A24" t="s">
        <v>2905</v>
      </c>
      <c r="B24" s="49" t="s">
        <v>3452</v>
      </c>
    </row>
    <row r="25" spans="1:2" x14ac:dyDescent="0.25">
      <c r="A25" t="s">
        <v>3104</v>
      </c>
      <c r="B25" s="49" t="s">
        <v>1740</v>
      </c>
    </row>
    <row r="26" spans="1:2" x14ac:dyDescent="0.25">
      <c r="A26" t="s">
        <v>3200</v>
      </c>
      <c r="B26" s="49" t="s">
        <v>3664</v>
      </c>
    </row>
    <row r="27" spans="1:2" x14ac:dyDescent="0.25">
      <c r="A27" t="s">
        <v>2971</v>
      </c>
      <c r="B27" s="49" t="s">
        <v>3497</v>
      </c>
    </row>
    <row r="28" spans="1:2" x14ac:dyDescent="0.25">
      <c r="A28" t="s">
        <v>2806</v>
      </c>
      <c r="B28" s="49" t="s">
        <v>2812</v>
      </c>
    </row>
    <row r="29" spans="1:2" x14ac:dyDescent="0.25">
      <c r="A29" t="s">
        <v>3177</v>
      </c>
      <c r="B29" s="49" t="s">
        <v>3644</v>
      </c>
    </row>
    <row r="30" spans="1:2" x14ac:dyDescent="0.25">
      <c r="A30" t="s">
        <v>3323</v>
      </c>
      <c r="B30" s="49" t="s">
        <v>3770</v>
      </c>
    </row>
    <row r="31" spans="1:2" x14ac:dyDescent="0.25">
      <c r="A31" t="s">
        <v>3308</v>
      </c>
      <c r="B31" s="49" t="s">
        <v>3758</v>
      </c>
    </row>
    <row r="32" spans="1:2" x14ac:dyDescent="0.25">
      <c r="A32" t="s">
        <v>3052</v>
      </c>
      <c r="B32" s="49" t="s">
        <v>3561</v>
      </c>
    </row>
    <row r="33" spans="1:2" x14ac:dyDescent="0.25">
      <c r="A33" t="s">
        <v>3171</v>
      </c>
      <c r="B33" s="49" t="s">
        <v>3637</v>
      </c>
    </row>
    <row r="34" spans="1:2" x14ac:dyDescent="0.25">
      <c r="A34" t="s">
        <v>3330</v>
      </c>
      <c r="B34" s="49" t="s">
        <v>3777</v>
      </c>
    </row>
    <row r="35" spans="1:2" x14ac:dyDescent="0.25">
      <c r="A35" t="s">
        <v>2913</v>
      </c>
      <c r="B35" s="49" t="s">
        <v>3457</v>
      </c>
    </row>
    <row r="36" spans="1:2" x14ac:dyDescent="0.25">
      <c r="A36" t="s">
        <v>3300</v>
      </c>
      <c r="B36" s="49" t="s">
        <v>3751</v>
      </c>
    </row>
    <row r="37" spans="1:2" x14ac:dyDescent="0.25">
      <c r="A37" t="s">
        <v>3185</v>
      </c>
      <c r="B37" s="49" t="s">
        <v>3650</v>
      </c>
    </row>
    <row r="38" spans="1:2" x14ac:dyDescent="0.25">
      <c r="A38" t="s">
        <v>2962</v>
      </c>
      <c r="B38" s="49" t="s">
        <v>3490</v>
      </c>
    </row>
    <row r="39" spans="1:2" x14ac:dyDescent="0.25">
      <c r="A39" t="s">
        <v>3157</v>
      </c>
      <c r="B39" s="49" t="s">
        <v>3631</v>
      </c>
    </row>
    <row r="40" spans="1:2" x14ac:dyDescent="0.25">
      <c r="A40" t="s">
        <v>2928</v>
      </c>
      <c r="B40" s="49" t="s">
        <v>3471</v>
      </c>
    </row>
    <row r="41" spans="1:2" x14ac:dyDescent="0.25">
      <c r="A41" t="s">
        <v>3019</v>
      </c>
      <c r="B41" s="49" t="s">
        <v>2146</v>
      </c>
    </row>
    <row r="42" spans="1:2" x14ac:dyDescent="0.25">
      <c r="A42" t="s">
        <v>3112</v>
      </c>
      <c r="B42" s="49" t="s">
        <v>3604</v>
      </c>
    </row>
    <row r="43" spans="1:2" x14ac:dyDescent="0.25">
      <c r="A43" t="s">
        <v>3138</v>
      </c>
      <c r="B43" s="49" t="s">
        <v>3144</v>
      </c>
    </row>
    <row r="44" spans="1:2" x14ac:dyDescent="0.25">
      <c r="A44" t="s">
        <v>3270</v>
      </c>
      <c r="B44" s="49" t="s">
        <v>3724</v>
      </c>
    </row>
    <row r="45" spans="1:2" x14ac:dyDescent="0.25">
      <c r="A45" t="s">
        <v>3247</v>
      </c>
      <c r="B45" s="49" t="s">
        <v>3705</v>
      </c>
    </row>
    <row r="46" spans="1:2" x14ac:dyDescent="0.25">
      <c r="A46" t="s">
        <v>3068</v>
      </c>
      <c r="B46" s="49" t="s">
        <v>3573</v>
      </c>
    </row>
    <row r="47" spans="1:2" x14ac:dyDescent="0.25">
      <c r="A47" t="s">
        <v>3145</v>
      </c>
      <c r="B47" s="49" t="s">
        <v>3148</v>
      </c>
    </row>
    <row r="48" spans="1:2" x14ac:dyDescent="0.25">
      <c r="A48" t="s">
        <v>3192</v>
      </c>
      <c r="B48" s="49" t="s">
        <v>3657</v>
      </c>
    </row>
    <row r="49" spans="1:2" x14ac:dyDescent="0.25">
      <c r="A49" t="s">
        <v>3060</v>
      </c>
      <c r="B49" s="49" t="s">
        <v>3567</v>
      </c>
    </row>
    <row r="50" spans="1:2" x14ac:dyDescent="0.25">
      <c r="A50" t="s">
        <v>2860</v>
      </c>
      <c r="B50" s="49" t="s">
        <v>3412</v>
      </c>
    </row>
    <row r="51" spans="1:2" x14ac:dyDescent="0.25">
      <c r="A51" t="s">
        <v>2954</v>
      </c>
      <c r="B51" s="49" t="s">
        <v>3483</v>
      </c>
    </row>
    <row r="52" spans="1:2" x14ac:dyDescent="0.25">
      <c r="A52" t="s">
        <v>2890</v>
      </c>
      <c r="B52" s="49" t="s">
        <v>2896</v>
      </c>
    </row>
    <row r="53" spans="1:2" x14ac:dyDescent="0.25">
      <c r="A53" t="s">
        <v>3215</v>
      </c>
      <c r="B53" s="49" t="s">
        <v>3678</v>
      </c>
    </row>
    <row r="54" spans="1:2" x14ac:dyDescent="0.25">
      <c r="A54" t="s">
        <v>3164</v>
      </c>
      <c r="B54" s="49" t="s">
        <v>3170</v>
      </c>
    </row>
    <row r="55" spans="1:2" x14ac:dyDescent="0.25">
      <c r="A55" t="s">
        <v>2897</v>
      </c>
      <c r="B55" s="49" t="s">
        <v>3445</v>
      </c>
    </row>
    <row r="56" spans="1:2" x14ac:dyDescent="0.25">
      <c r="A56" t="s">
        <v>2844</v>
      </c>
      <c r="B56" s="49" t="s">
        <v>3399</v>
      </c>
    </row>
    <row r="57" spans="1:2" x14ac:dyDescent="0.25">
      <c r="A57" t="s">
        <v>3286</v>
      </c>
      <c r="B57" s="49" t="s">
        <v>3737</v>
      </c>
    </row>
    <row r="58" spans="1:2" x14ac:dyDescent="0.25">
      <c r="A58" t="s">
        <v>3130</v>
      </c>
      <c r="B58" s="49" t="s">
        <v>3618</v>
      </c>
    </row>
    <row r="59" spans="1:2" x14ac:dyDescent="0.25">
      <c r="A59" t="s">
        <v>3088</v>
      </c>
      <c r="B59" s="49" t="s">
        <v>3585</v>
      </c>
    </row>
    <row r="60" spans="1:2" x14ac:dyDescent="0.25">
      <c r="A60" t="s">
        <v>2798</v>
      </c>
      <c r="B60" s="49" t="s">
        <v>3372</v>
      </c>
    </row>
    <row r="61" spans="1:2" x14ac:dyDescent="0.25">
      <c r="A61" t="s">
        <v>3037</v>
      </c>
      <c r="B61" s="49" t="s">
        <v>3544</v>
      </c>
    </row>
    <row r="62" spans="1:2" x14ac:dyDescent="0.25">
      <c r="A62" t="s">
        <v>2851</v>
      </c>
      <c r="B62" s="49" t="s">
        <v>3405</v>
      </c>
    </row>
    <row r="63" spans="1:2" x14ac:dyDescent="0.25">
      <c r="A63" t="s">
        <v>3096</v>
      </c>
      <c r="B63" s="49" t="s">
        <v>3592</v>
      </c>
    </row>
    <row r="64" spans="1:2" x14ac:dyDescent="0.25">
      <c r="A64" t="s">
        <v>2945</v>
      </c>
      <c r="B64" s="49" t="s">
        <v>2952</v>
      </c>
    </row>
    <row r="65" spans="1:2" x14ac:dyDescent="0.25">
      <c r="A65" t="s">
        <v>3012</v>
      </c>
      <c r="B65" s="49" t="s">
        <v>3521</v>
      </c>
    </row>
    <row r="66" spans="1:2" x14ac:dyDescent="0.25">
      <c r="A66" t="s">
        <v>3254</v>
      </c>
      <c r="B66" s="49" t="s">
        <v>3712</v>
      </c>
    </row>
    <row r="67" spans="1:2" x14ac:dyDescent="0.25">
      <c r="A67" t="s">
        <v>3207</v>
      </c>
      <c r="B67" s="49" t="s">
        <v>3671</v>
      </c>
    </row>
    <row r="68" spans="1:2" x14ac:dyDescent="0.25">
      <c r="A68" t="s">
        <v>2820</v>
      </c>
      <c r="B68" s="49" t="s">
        <v>3386</v>
      </c>
    </row>
    <row r="69" spans="1:2" x14ac:dyDescent="0.25">
      <c r="A69" t="s">
        <v>3033</v>
      </c>
      <c r="B69" s="49" t="s">
        <v>3533</v>
      </c>
    </row>
    <row r="70" spans="1:2" x14ac:dyDescent="0.25">
      <c r="A70" t="s">
        <v>2882</v>
      </c>
      <c r="B70" s="49" t="s">
        <v>3438</v>
      </c>
    </row>
    <row r="71" spans="1:2" x14ac:dyDescent="0.25">
      <c r="A71" t="s">
        <v>2792</v>
      </c>
      <c r="B71" s="49" t="s">
        <v>3365</v>
      </c>
    </row>
    <row r="72" spans="1:2" x14ac:dyDescent="0.25">
      <c r="A72" t="s">
        <v>3223</v>
      </c>
      <c r="B72" s="49" t="s">
        <v>3685</v>
      </c>
    </row>
    <row r="73" spans="1:2" x14ac:dyDescent="0.25">
      <c r="A73" t="s">
        <v>3044</v>
      </c>
      <c r="B73" s="49" t="s">
        <v>3549</v>
      </c>
    </row>
    <row r="74" spans="1:2" x14ac:dyDescent="0.25">
      <c r="A74" t="s">
        <v>3120</v>
      </c>
      <c r="B74" s="49" t="s">
        <v>3611</v>
      </c>
    </row>
    <row r="75" spans="1:2" x14ac:dyDescent="0.25">
      <c r="A75" t="s">
        <v>2827</v>
      </c>
      <c r="B75" s="49" t="s">
        <v>3393</v>
      </c>
    </row>
    <row r="76" spans="1:2" x14ac:dyDescent="0.25">
      <c r="A76" t="s">
        <v>3150</v>
      </c>
      <c r="B76" s="49" t="s">
        <v>3625</v>
      </c>
    </row>
    <row r="77" spans="1:2" x14ac:dyDescent="0.25">
      <c r="A77" t="s">
        <v>2921</v>
      </c>
      <c r="B77" s="49" t="s">
        <v>3464</v>
      </c>
    </row>
    <row r="78" spans="1:2" x14ac:dyDescent="0.25">
      <c r="A78" t="s">
        <v>2868</v>
      </c>
      <c r="B78" s="49" t="s">
        <v>3418</v>
      </c>
    </row>
    <row r="79" spans="1:2" x14ac:dyDescent="0.25">
      <c r="A79" t="s">
        <v>2784</v>
      </c>
      <c r="B79" s="49" t="s">
        <v>3358</v>
      </c>
    </row>
    <row r="80" spans="1:2" x14ac:dyDescent="0.25">
      <c r="A80" t="s">
        <v>3083</v>
      </c>
      <c r="B80" s="49" t="s">
        <v>3087</v>
      </c>
    </row>
    <row r="81" spans="1:2" x14ac:dyDescent="0.25">
      <c r="A81" t="s">
        <v>2826</v>
      </c>
      <c r="B81" s="49" t="s">
        <v>178</v>
      </c>
    </row>
    <row r="82" spans="1:2" x14ac:dyDescent="0.25">
      <c r="A82" t="s">
        <v>2835</v>
      </c>
      <c r="B82" s="49" t="s">
        <v>178</v>
      </c>
    </row>
    <row r="83" spans="1:2" x14ac:dyDescent="0.25">
      <c r="A83" t="s">
        <v>2843</v>
      </c>
      <c r="B83" s="49" t="s">
        <v>178</v>
      </c>
    </row>
    <row r="84" spans="1:2" x14ac:dyDescent="0.25">
      <c r="A84" t="s">
        <v>2859</v>
      </c>
      <c r="B84" s="49" t="s">
        <v>178</v>
      </c>
    </row>
    <row r="85" spans="1:2" x14ac:dyDescent="0.25">
      <c r="A85" t="s">
        <v>2936</v>
      </c>
      <c r="B85" s="49" t="s">
        <v>282</v>
      </c>
    </row>
    <row r="86" spans="1:2" x14ac:dyDescent="0.25">
      <c r="A86" t="s">
        <v>2953</v>
      </c>
      <c r="B86" s="49" t="s">
        <v>282</v>
      </c>
    </row>
    <row r="87" spans="1:2" x14ac:dyDescent="0.25">
      <c r="A87" t="s">
        <v>2970</v>
      </c>
      <c r="B87" s="49" t="s">
        <v>178</v>
      </c>
    </row>
    <row r="88" spans="1:2" x14ac:dyDescent="0.25">
      <c r="A88" t="s">
        <v>2978</v>
      </c>
      <c r="B88" s="49" t="s">
        <v>178</v>
      </c>
    </row>
    <row r="89" spans="1:2" x14ac:dyDescent="0.25">
      <c r="A89" t="s">
        <v>2979</v>
      </c>
      <c r="B89" s="49" t="s">
        <v>178</v>
      </c>
    </row>
    <row r="90" spans="1:2" x14ac:dyDescent="0.25">
      <c r="A90" t="s">
        <v>3011</v>
      </c>
      <c r="B90" s="49" t="s">
        <v>178</v>
      </c>
    </row>
    <row r="91" spans="1:2" x14ac:dyDescent="0.25">
      <c r="A91" t="s">
        <v>3119</v>
      </c>
      <c r="B91" s="49" t="s">
        <v>282</v>
      </c>
    </row>
    <row r="92" spans="1:2" x14ac:dyDescent="0.25">
      <c r="A92" t="s">
        <v>3128</v>
      </c>
      <c r="B92" s="49" t="s">
        <v>178</v>
      </c>
    </row>
    <row r="93" spans="1:2" x14ac:dyDescent="0.25">
      <c r="A93" t="s">
        <v>3129</v>
      </c>
      <c r="B93" s="49" t="s">
        <v>178</v>
      </c>
    </row>
    <row r="94" spans="1:2" x14ac:dyDescent="0.25">
      <c r="A94" t="s">
        <v>3269</v>
      </c>
      <c r="B94" s="49" t="s">
        <v>178</v>
      </c>
    </row>
    <row r="95" spans="1:2" x14ac:dyDescent="0.25">
      <c r="A95" t="s">
        <v>3277</v>
      </c>
      <c r="B95" s="49" t="s">
        <v>178</v>
      </c>
    </row>
    <row r="96" spans="1:2" x14ac:dyDescent="0.25">
      <c r="B96" s="49"/>
    </row>
  </sheetData>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P112"/>
  <sheetViews>
    <sheetView workbookViewId="0"/>
  </sheetViews>
  <sheetFormatPr defaultRowHeight="15" x14ac:dyDescent="0.25"/>
  <cols>
    <col min="1" max="1" width="54.7109375" customWidth="1"/>
    <col min="2" max="15" width="12.7109375" customWidth="1"/>
  </cols>
  <sheetData>
    <row r="1" spans="1:16" x14ac:dyDescent="0.25">
      <c r="A1" s="4" t="s">
        <v>58</v>
      </c>
      <c r="P1" s="1" t="str">
        <f>HYPERLINK("#'INDEX'!A1", "Back to INDEX")</f>
        <v>Back to INDEX</v>
      </c>
    </row>
    <row r="2" spans="1:16" ht="76.5" x14ac:dyDescent="0.25">
      <c r="A2" s="3" t="s">
        <v>178</v>
      </c>
      <c r="B2" s="3" t="s">
        <v>202</v>
      </c>
      <c r="C2" s="3" t="s">
        <v>203</v>
      </c>
      <c r="D2" s="3" t="s">
        <v>979</v>
      </c>
      <c r="E2" s="3" t="s">
        <v>205</v>
      </c>
      <c r="F2" s="3" t="s">
        <v>980</v>
      </c>
      <c r="G2" s="3" t="s">
        <v>981</v>
      </c>
      <c r="H2" s="3" t="s">
        <v>982</v>
      </c>
      <c r="I2" s="3" t="s">
        <v>983</v>
      </c>
      <c r="J2" s="3" t="s">
        <v>984</v>
      </c>
      <c r="K2" s="3" t="s">
        <v>985</v>
      </c>
      <c r="L2" s="3" t="s">
        <v>210</v>
      </c>
      <c r="M2" s="3" t="s">
        <v>211</v>
      </c>
      <c r="N2" s="3" t="s">
        <v>986</v>
      </c>
      <c r="O2" s="3" t="s">
        <v>987</v>
      </c>
    </row>
    <row r="3" spans="1:16" x14ac:dyDescent="0.25">
      <c r="A3" t="s">
        <v>2761</v>
      </c>
      <c r="B3" s="50" t="s">
        <v>178</v>
      </c>
      <c r="C3" s="50" t="s">
        <v>2762</v>
      </c>
      <c r="D3" s="50" t="s">
        <v>178</v>
      </c>
      <c r="E3" s="50" t="s">
        <v>2763</v>
      </c>
      <c r="F3" s="50" t="s">
        <v>178</v>
      </c>
      <c r="G3" s="50" t="s">
        <v>2763</v>
      </c>
      <c r="H3" s="50" t="s">
        <v>178</v>
      </c>
      <c r="I3" s="50" t="s">
        <v>2764</v>
      </c>
      <c r="J3" s="50" t="s">
        <v>178</v>
      </c>
      <c r="K3" s="50" t="s">
        <v>2765</v>
      </c>
      <c r="L3" s="50" t="s">
        <v>178</v>
      </c>
      <c r="M3" s="50" t="s">
        <v>2766</v>
      </c>
      <c r="N3" s="50" t="s">
        <v>178</v>
      </c>
      <c r="O3" s="50" t="s">
        <v>2767</v>
      </c>
    </row>
    <row r="4" spans="1:16" x14ac:dyDescent="0.25">
      <c r="A4" t="s">
        <v>2768</v>
      </c>
      <c r="B4" s="50" t="s">
        <v>3195</v>
      </c>
      <c r="C4" s="50" t="s">
        <v>2769</v>
      </c>
      <c r="D4" s="50" t="s">
        <v>3778</v>
      </c>
      <c r="E4" s="50" t="s">
        <v>2770</v>
      </c>
      <c r="F4" s="50" t="s">
        <v>3778</v>
      </c>
      <c r="G4" s="50" t="s">
        <v>2771</v>
      </c>
      <c r="H4" s="50" t="s">
        <v>3779</v>
      </c>
      <c r="I4" s="50" t="s">
        <v>2772</v>
      </c>
      <c r="J4" s="50" t="s">
        <v>3780</v>
      </c>
      <c r="K4" s="50" t="s">
        <v>2773</v>
      </c>
      <c r="L4" s="50" t="s">
        <v>3781</v>
      </c>
      <c r="M4" s="50" t="s">
        <v>2774</v>
      </c>
      <c r="N4" s="50" t="s">
        <v>3782</v>
      </c>
      <c r="O4" s="50" t="s">
        <v>2775</v>
      </c>
    </row>
    <row r="5" spans="1:16" x14ac:dyDescent="0.25">
      <c r="A5" t="s">
        <v>2776</v>
      </c>
      <c r="B5" s="50" t="s">
        <v>3783</v>
      </c>
      <c r="C5" s="50" t="s">
        <v>2777</v>
      </c>
      <c r="D5" s="50" t="s">
        <v>3784</v>
      </c>
      <c r="E5" s="50" t="s">
        <v>2778</v>
      </c>
      <c r="F5" s="50" t="s">
        <v>3785</v>
      </c>
      <c r="G5" s="50" t="s">
        <v>2779</v>
      </c>
      <c r="H5" s="50" t="s">
        <v>3786</v>
      </c>
      <c r="I5" s="50" t="s">
        <v>2780</v>
      </c>
      <c r="J5" s="50" t="s">
        <v>3787</v>
      </c>
      <c r="K5" s="50" t="s">
        <v>2781</v>
      </c>
      <c r="L5" s="50" t="s">
        <v>3788</v>
      </c>
      <c r="M5" s="50" t="s">
        <v>2782</v>
      </c>
      <c r="N5" s="50" t="s">
        <v>3789</v>
      </c>
      <c r="O5" s="50" t="s">
        <v>2783</v>
      </c>
    </row>
    <row r="6" spans="1:16" x14ac:dyDescent="0.25">
      <c r="A6" t="s">
        <v>2784</v>
      </c>
      <c r="B6" s="50" t="s">
        <v>3790</v>
      </c>
      <c r="C6" s="50" t="s">
        <v>2785</v>
      </c>
      <c r="D6" s="50" t="s">
        <v>3791</v>
      </c>
      <c r="E6" s="50" t="s">
        <v>2786</v>
      </c>
      <c r="F6" s="50" t="s">
        <v>3791</v>
      </c>
      <c r="G6" s="50" t="s">
        <v>2787</v>
      </c>
      <c r="H6" s="50" t="s">
        <v>3792</v>
      </c>
      <c r="I6" s="50" t="s">
        <v>2788</v>
      </c>
      <c r="J6" s="50" t="s">
        <v>3793</v>
      </c>
      <c r="K6" s="50" t="s">
        <v>2789</v>
      </c>
      <c r="L6" s="50" t="s">
        <v>3794</v>
      </c>
      <c r="M6" s="50" t="s">
        <v>2790</v>
      </c>
      <c r="N6" s="50" t="s">
        <v>3795</v>
      </c>
      <c r="O6" s="50" t="s">
        <v>2791</v>
      </c>
    </row>
    <row r="7" spans="1:16" x14ac:dyDescent="0.25">
      <c r="A7" t="s">
        <v>2792</v>
      </c>
      <c r="B7" s="50" t="s">
        <v>3796</v>
      </c>
      <c r="C7" s="50" t="s">
        <v>2793</v>
      </c>
      <c r="D7" s="50" t="s">
        <v>3797</v>
      </c>
      <c r="E7" s="50" t="s">
        <v>2794</v>
      </c>
      <c r="F7" s="50" t="s">
        <v>3798</v>
      </c>
      <c r="G7" s="50" t="s">
        <v>282</v>
      </c>
      <c r="H7" s="50" t="s">
        <v>3799</v>
      </c>
      <c r="I7" s="50" t="s">
        <v>2795</v>
      </c>
      <c r="J7" s="50" t="s">
        <v>3800</v>
      </c>
      <c r="K7" s="50" t="s">
        <v>2796</v>
      </c>
      <c r="L7" s="50" t="s">
        <v>3801</v>
      </c>
      <c r="M7" s="50" t="s">
        <v>282</v>
      </c>
      <c r="N7" s="50" t="s">
        <v>3802</v>
      </c>
      <c r="O7" s="50" t="s">
        <v>2797</v>
      </c>
    </row>
    <row r="8" spans="1:16" x14ac:dyDescent="0.25">
      <c r="A8" t="s">
        <v>2798</v>
      </c>
      <c r="B8" s="50" t="s">
        <v>3803</v>
      </c>
      <c r="C8" s="50" t="s">
        <v>2799</v>
      </c>
      <c r="D8" s="50" t="s">
        <v>3804</v>
      </c>
      <c r="E8" s="50" t="s">
        <v>2800</v>
      </c>
      <c r="F8" s="50" t="s">
        <v>3805</v>
      </c>
      <c r="G8" s="50" t="s">
        <v>2801</v>
      </c>
      <c r="H8" s="50" t="s">
        <v>3806</v>
      </c>
      <c r="I8" s="50" t="s">
        <v>2802</v>
      </c>
      <c r="J8" s="50" t="s">
        <v>3807</v>
      </c>
      <c r="K8" s="50" t="s">
        <v>2803</v>
      </c>
      <c r="L8" s="50" t="s">
        <v>3808</v>
      </c>
      <c r="M8" s="50" t="s">
        <v>2804</v>
      </c>
      <c r="N8" s="50" t="s">
        <v>3809</v>
      </c>
      <c r="O8" s="50" t="s">
        <v>2805</v>
      </c>
    </row>
    <row r="9" spans="1:16" x14ac:dyDescent="0.25">
      <c r="A9" t="s">
        <v>2806</v>
      </c>
      <c r="B9" s="50" t="s">
        <v>178</v>
      </c>
      <c r="C9" s="50" t="s">
        <v>2807</v>
      </c>
      <c r="D9" s="50" t="s">
        <v>178</v>
      </c>
      <c r="E9" s="50" t="s">
        <v>2808</v>
      </c>
      <c r="F9" s="50" t="s">
        <v>178</v>
      </c>
      <c r="G9" s="50" t="s">
        <v>2808</v>
      </c>
      <c r="H9" s="50" t="s">
        <v>178</v>
      </c>
      <c r="I9" s="50" t="s">
        <v>2809</v>
      </c>
      <c r="J9" s="50" t="s">
        <v>178</v>
      </c>
      <c r="K9" s="50" t="s">
        <v>2810</v>
      </c>
      <c r="L9" s="50" t="s">
        <v>178</v>
      </c>
      <c r="M9" s="50" t="s">
        <v>2811</v>
      </c>
      <c r="N9" s="50" t="s">
        <v>178</v>
      </c>
      <c r="O9" s="50" t="s">
        <v>2812</v>
      </c>
    </row>
    <row r="10" spans="1:16" x14ac:dyDescent="0.25">
      <c r="A10" t="s">
        <v>2813</v>
      </c>
      <c r="B10" s="50" t="s">
        <v>3810</v>
      </c>
      <c r="C10" s="50" t="s">
        <v>2814</v>
      </c>
      <c r="D10" s="50" t="s">
        <v>3811</v>
      </c>
      <c r="E10" s="50" t="s">
        <v>2815</v>
      </c>
      <c r="F10" s="50" t="s">
        <v>3811</v>
      </c>
      <c r="G10" s="50" t="s">
        <v>2816</v>
      </c>
      <c r="H10" s="50" t="s">
        <v>3812</v>
      </c>
      <c r="I10" s="50" t="s">
        <v>2814</v>
      </c>
      <c r="J10" s="50" t="s">
        <v>3813</v>
      </c>
      <c r="K10" s="50" t="s">
        <v>2817</v>
      </c>
      <c r="L10" s="50" t="s">
        <v>3814</v>
      </c>
      <c r="M10" s="50" t="s">
        <v>2818</v>
      </c>
      <c r="N10" s="50" t="s">
        <v>3815</v>
      </c>
      <c r="O10" s="50" t="s">
        <v>2819</v>
      </c>
    </row>
    <row r="11" spans="1:16" x14ac:dyDescent="0.25">
      <c r="A11" t="s">
        <v>2820</v>
      </c>
      <c r="B11" s="50" t="s">
        <v>3816</v>
      </c>
      <c r="C11" s="50" t="s">
        <v>2821</v>
      </c>
      <c r="D11" s="50" t="s">
        <v>3817</v>
      </c>
      <c r="E11" s="50" t="s">
        <v>2822</v>
      </c>
      <c r="F11" s="50" t="s">
        <v>282</v>
      </c>
      <c r="G11" s="50" t="s">
        <v>282</v>
      </c>
      <c r="H11" s="50" t="s">
        <v>3816</v>
      </c>
      <c r="I11" s="50" t="s">
        <v>2823</v>
      </c>
      <c r="J11" s="50" t="s">
        <v>3818</v>
      </c>
      <c r="K11" s="50" t="s">
        <v>2824</v>
      </c>
      <c r="L11" s="50" t="s">
        <v>282</v>
      </c>
      <c r="M11" s="50" t="s">
        <v>282</v>
      </c>
      <c r="N11" s="50" t="s">
        <v>3819</v>
      </c>
      <c r="O11" s="50" t="s">
        <v>2825</v>
      </c>
    </row>
    <row r="12" spans="1:16" x14ac:dyDescent="0.25">
      <c r="A12" t="s">
        <v>2826</v>
      </c>
      <c r="B12" s="50" t="s">
        <v>178</v>
      </c>
      <c r="C12" s="50" t="s">
        <v>178</v>
      </c>
      <c r="D12" s="50" t="s">
        <v>178</v>
      </c>
      <c r="E12" s="50" t="s">
        <v>178</v>
      </c>
      <c r="F12" s="50" t="s">
        <v>178</v>
      </c>
      <c r="G12" s="50" t="s">
        <v>178</v>
      </c>
      <c r="H12" s="50" t="s">
        <v>178</v>
      </c>
      <c r="I12" s="50" t="s">
        <v>178</v>
      </c>
      <c r="J12" s="50" t="s">
        <v>178</v>
      </c>
      <c r="K12" s="50" t="s">
        <v>178</v>
      </c>
      <c r="L12" s="50" t="s">
        <v>178</v>
      </c>
      <c r="M12" s="50" t="s">
        <v>178</v>
      </c>
      <c r="N12" s="50" t="s">
        <v>178</v>
      </c>
      <c r="O12" s="50" t="s">
        <v>178</v>
      </c>
    </row>
    <row r="13" spans="1:16" x14ac:dyDescent="0.25">
      <c r="A13" t="s">
        <v>2827</v>
      </c>
      <c r="B13" s="50" t="s">
        <v>3820</v>
      </c>
      <c r="C13" s="50" t="s">
        <v>2828</v>
      </c>
      <c r="D13" s="50" t="s">
        <v>3821</v>
      </c>
      <c r="E13" s="50" t="s">
        <v>2829</v>
      </c>
      <c r="F13" s="50" t="s">
        <v>3822</v>
      </c>
      <c r="G13" s="50" t="s">
        <v>2830</v>
      </c>
      <c r="H13" s="50" t="s">
        <v>3823</v>
      </c>
      <c r="I13" s="50" t="s">
        <v>2831</v>
      </c>
      <c r="J13" s="50" t="s">
        <v>3824</v>
      </c>
      <c r="K13" s="50" t="s">
        <v>2832</v>
      </c>
      <c r="L13" s="50" t="s">
        <v>3825</v>
      </c>
      <c r="M13" s="50" t="s">
        <v>2833</v>
      </c>
      <c r="N13" s="50" t="s">
        <v>3826</v>
      </c>
      <c r="O13" s="50" t="s">
        <v>2834</v>
      </c>
    </row>
    <row r="14" spans="1:16" x14ac:dyDescent="0.25">
      <c r="A14" t="s">
        <v>2835</v>
      </c>
      <c r="B14" s="50" t="s">
        <v>178</v>
      </c>
      <c r="C14" s="50" t="s">
        <v>178</v>
      </c>
      <c r="D14" s="50" t="s">
        <v>178</v>
      </c>
      <c r="E14" s="50" t="s">
        <v>178</v>
      </c>
      <c r="F14" s="50" t="s">
        <v>178</v>
      </c>
      <c r="G14" s="50" t="s">
        <v>178</v>
      </c>
      <c r="H14" s="50" t="s">
        <v>178</v>
      </c>
      <c r="I14" s="50" t="s">
        <v>178</v>
      </c>
      <c r="J14" s="50" t="s">
        <v>178</v>
      </c>
      <c r="K14" s="50" t="s">
        <v>178</v>
      </c>
      <c r="L14" s="50" t="s">
        <v>178</v>
      </c>
      <c r="M14" s="50" t="s">
        <v>178</v>
      </c>
      <c r="N14" s="50" t="s">
        <v>178</v>
      </c>
      <c r="O14" s="50" t="s">
        <v>178</v>
      </c>
    </row>
    <row r="15" spans="1:16" x14ac:dyDescent="0.25">
      <c r="A15" t="s">
        <v>2836</v>
      </c>
      <c r="B15" s="50" t="s">
        <v>178</v>
      </c>
      <c r="C15" s="50" t="s">
        <v>2837</v>
      </c>
      <c r="D15" s="50" t="s">
        <v>178</v>
      </c>
      <c r="E15" s="50" t="s">
        <v>2838</v>
      </c>
      <c r="F15" s="50" t="s">
        <v>178</v>
      </c>
      <c r="G15" s="50" t="s">
        <v>2838</v>
      </c>
      <c r="H15" s="50" t="s">
        <v>178</v>
      </c>
      <c r="I15" s="50" t="s">
        <v>2839</v>
      </c>
      <c r="J15" s="50" t="s">
        <v>178</v>
      </c>
      <c r="K15" s="50" t="s">
        <v>2840</v>
      </c>
      <c r="L15" s="50" t="s">
        <v>178</v>
      </c>
      <c r="M15" s="50" t="s">
        <v>2841</v>
      </c>
      <c r="N15" s="50" t="s">
        <v>178</v>
      </c>
      <c r="O15" s="50" t="s">
        <v>2842</v>
      </c>
    </row>
    <row r="16" spans="1:16" x14ac:dyDescent="0.25">
      <c r="A16" t="s">
        <v>2843</v>
      </c>
      <c r="B16" s="50" t="s">
        <v>178</v>
      </c>
      <c r="C16" s="50" t="s">
        <v>178</v>
      </c>
      <c r="D16" s="50" t="s">
        <v>178</v>
      </c>
      <c r="E16" s="50" t="s">
        <v>178</v>
      </c>
      <c r="F16" s="50" t="s">
        <v>178</v>
      </c>
      <c r="G16" s="50" t="s">
        <v>178</v>
      </c>
      <c r="H16" s="50" t="s">
        <v>178</v>
      </c>
      <c r="I16" s="50" t="s">
        <v>178</v>
      </c>
      <c r="J16" s="50" t="s">
        <v>178</v>
      </c>
      <c r="K16" s="50" t="s">
        <v>178</v>
      </c>
      <c r="L16" s="50" t="s">
        <v>178</v>
      </c>
      <c r="M16" s="50" t="s">
        <v>178</v>
      </c>
      <c r="N16" s="50" t="s">
        <v>178</v>
      </c>
      <c r="O16" s="50" t="s">
        <v>178</v>
      </c>
    </row>
    <row r="17" spans="1:15" x14ac:dyDescent="0.25">
      <c r="A17" t="s">
        <v>2844</v>
      </c>
      <c r="B17" s="50" t="s">
        <v>3827</v>
      </c>
      <c r="C17" s="50" t="s">
        <v>2845</v>
      </c>
      <c r="D17" s="50" t="s">
        <v>3828</v>
      </c>
      <c r="E17" s="50" t="s">
        <v>2846</v>
      </c>
      <c r="F17" s="50" t="s">
        <v>178</v>
      </c>
      <c r="G17" s="50" t="s">
        <v>178</v>
      </c>
      <c r="H17" s="50" t="s">
        <v>3829</v>
      </c>
      <c r="I17" s="50" t="s">
        <v>2847</v>
      </c>
      <c r="J17" s="50" t="s">
        <v>3830</v>
      </c>
      <c r="K17" s="50" t="s">
        <v>2848</v>
      </c>
      <c r="L17" s="50" t="s">
        <v>282</v>
      </c>
      <c r="M17" s="50" t="s">
        <v>2849</v>
      </c>
      <c r="N17" s="50" t="s">
        <v>3831</v>
      </c>
      <c r="O17" s="50" t="s">
        <v>2850</v>
      </c>
    </row>
    <row r="18" spans="1:15" x14ac:dyDescent="0.25">
      <c r="A18" t="s">
        <v>2851</v>
      </c>
      <c r="B18" s="50" t="s">
        <v>3832</v>
      </c>
      <c r="C18" s="50" t="s">
        <v>2852</v>
      </c>
      <c r="D18" s="50" t="s">
        <v>3833</v>
      </c>
      <c r="E18" s="50" t="s">
        <v>2853</v>
      </c>
      <c r="F18" s="50" t="s">
        <v>3834</v>
      </c>
      <c r="G18" s="50" t="s">
        <v>2854</v>
      </c>
      <c r="H18" s="50" t="s">
        <v>3835</v>
      </c>
      <c r="I18" s="50" t="s">
        <v>2855</v>
      </c>
      <c r="J18" s="50" t="s">
        <v>3836</v>
      </c>
      <c r="K18" s="50" t="s">
        <v>2856</v>
      </c>
      <c r="L18" s="50" t="s">
        <v>3564</v>
      </c>
      <c r="M18" s="50" t="s">
        <v>2857</v>
      </c>
      <c r="N18" s="50" t="s">
        <v>3837</v>
      </c>
      <c r="O18" s="50" t="s">
        <v>2858</v>
      </c>
    </row>
    <row r="19" spans="1:15" x14ac:dyDescent="0.25">
      <c r="A19" t="s">
        <v>2859</v>
      </c>
      <c r="B19" s="50" t="s">
        <v>178</v>
      </c>
      <c r="C19" s="50" t="s">
        <v>178</v>
      </c>
      <c r="D19" s="50" t="s">
        <v>178</v>
      </c>
      <c r="E19" s="50" t="s">
        <v>178</v>
      </c>
      <c r="F19" s="50" t="s">
        <v>178</v>
      </c>
      <c r="G19" s="50" t="s">
        <v>178</v>
      </c>
      <c r="H19" s="50" t="s">
        <v>178</v>
      </c>
      <c r="I19" s="50" t="s">
        <v>178</v>
      </c>
      <c r="J19" s="50" t="s">
        <v>178</v>
      </c>
      <c r="K19" s="50" t="s">
        <v>178</v>
      </c>
      <c r="L19" s="50" t="s">
        <v>178</v>
      </c>
      <c r="M19" s="50" t="s">
        <v>178</v>
      </c>
      <c r="N19" s="50" t="s">
        <v>178</v>
      </c>
      <c r="O19" s="50" t="s">
        <v>178</v>
      </c>
    </row>
    <row r="20" spans="1:15" x14ac:dyDescent="0.25">
      <c r="A20" t="s">
        <v>2860</v>
      </c>
      <c r="B20" s="50" t="s">
        <v>3838</v>
      </c>
      <c r="C20" s="50" t="s">
        <v>2861</v>
      </c>
      <c r="D20" s="50" t="s">
        <v>3839</v>
      </c>
      <c r="E20" s="50" t="s">
        <v>2862</v>
      </c>
      <c r="F20" s="50" t="s">
        <v>3839</v>
      </c>
      <c r="G20" s="50" t="s">
        <v>2863</v>
      </c>
      <c r="H20" s="50" t="s">
        <v>3840</v>
      </c>
      <c r="I20" s="50" t="s">
        <v>2864</v>
      </c>
      <c r="J20" s="50" t="s">
        <v>3841</v>
      </c>
      <c r="K20" s="50" t="s">
        <v>2865</v>
      </c>
      <c r="L20" s="50" t="s">
        <v>3842</v>
      </c>
      <c r="M20" s="50" t="s">
        <v>2866</v>
      </c>
      <c r="N20" s="50" t="s">
        <v>3843</v>
      </c>
      <c r="O20" s="50" t="s">
        <v>2867</v>
      </c>
    </row>
    <row r="21" spans="1:15" x14ac:dyDescent="0.25">
      <c r="A21" t="s">
        <v>2868</v>
      </c>
      <c r="B21" s="50" t="s">
        <v>3844</v>
      </c>
      <c r="C21" s="50" t="s">
        <v>2869</v>
      </c>
      <c r="D21" s="50" t="s">
        <v>3844</v>
      </c>
      <c r="E21" s="50" t="s">
        <v>2870</v>
      </c>
      <c r="F21" s="50" t="s">
        <v>3844</v>
      </c>
      <c r="G21" s="50" t="s">
        <v>2870</v>
      </c>
      <c r="H21" s="50" t="s">
        <v>3845</v>
      </c>
      <c r="I21" s="50" t="s">
        <v>2871</v>
      </c>
      <c r="J21" s="50" t="s">
        <v>3846</v>
      </c>
      <c r="K21" s="50" t="s">
        <v>2872</v>
      </c>
      <c r="L21" s="50" t="s">
        <v>3847</v>
      </c>
      <c r="M21" s="50" t="s">
        <v>2871</v>
      </c>
      <c r="N21" s="50" t="s">
        <v>3848</v>
      </c>
      <c r="O21" s="50" t="s">
        <v>2873</v>
      </c>
    </row>
    <row r="22" spans="1:15" x14ac:dyDescent="0.25">
      <c r="A22" t="s">
        <v>2874</v>
      </c>
      <c r="B22" s="50" t="s">
        <v>3849</v>
      </c>
      <c r="C22" s="50" t="s">
        <v>282</v>
      </c>
      <c r="D22" s="50" t="s">
        <v>3850</v>
      </c>
      <c r="E22" s="50" t="s">
        <v>282</v>
      </c>
      <c r="F22" s="50" t="s">
        <v>3850</v>
      </c>
      <c r="G22" s="50" t="s">
        <v>282</v>
      </c>
      <c r="H22" s="50" t="s">
        <v>3851</v>
      </c>
      <c r="I22" s="50" t="s">
        <v>282</v>
      </c>
      <c r="J22" s="50" t="s">
        <v>3852</v>
      </c>
      <c r="K22" s="50" t="s">
        <v>282</v>
      </c>
      <c r="L22" s="50" t="s">
        <v>3853</v>
      </c>
      <c r="M22" s="50" t="s">
        <v>282</v>
      </c>
      <c r="N22" s="50" t="s">
        <v>3854</v>
      </c>
      <c r="O22" s="50" t="s">
        <v>282</v>
      </c>
    </row>
    <row r="23" spans="1:15" x14ac:dyDescent="0.25">
      <c r="A23" t="s">
        <v>2875</v>
      </c>
      <c r="B23" s="50" t="s">
        <v>3855</v>
      </c>
      <c r="C23" s="50" t="s">
        <v>2876</v>
      </c>
      <c r="D23" s="50" t="s">
        <v>3856</v>
      </c>
      <c r="E23" s="50" t="s">
        <v>2877</v>
      </c>
      <c r="F23" s="50" t="s">
        <v>3856</v>
      </c>
      <c r="G23" s="50" t="s">
        <v>282</v>
      </c>
      <c r="H23" s="50" t="s">
        <v>3857</v>
      </c>
      <c r="I23" s="50" t="s">
        <v>2878</v>
      </c>
      <c r="J23" s="50" t="s">
        <v>3858</v>
      </c>
      <c r="K23" s="50" t="s">
        <v>2879</v>
      </c>
      <c r="L23" s="50" t="s">
        <v>3859</v>
      </c>
      <c r="M23" s="50" t="s">
        <v>2880</v>
      </c>
      <c r="N23" s="50" t="s">
        <v>3860</v>
      </c>
      <c r="O23" s="50" t="s">
        <v>2881</v>
      </c>
    </row>
    <row r="24" spans="1:15" x14ac:dyDescent="0.25">
      <c r="A24" t="s">
        <v>2882</v>
      </c>
      <c r="B24" s="50" t="s">
        <v>3861</v>
      </c>
      <c r="C24" s="50" t="s">
        <v>2883</v>
      </c>
      <c r="D24" s="50" t="s">
        <v>3862</v>
      </c>
      <c r="E24" s="50" t="s">
        <v>2884</v>
      </c>
      <c r="F24" s="50" t="s">
        <v>3863</v>
      </c>
      <c r="G24" s="50" t="s">
        <v>2885</v>
      </c>
      <c r="H24" s="50" t="s">
        <v>3864</v>
      </c>
      <c r="I24" s="50" t="s">
        <v>2886</v>
      </c>
      <c r="J24" s="50" t="s">
        <v>3865</v>
      </c>
      <c r="K24" s="50" t="s">
        <v>2887</v>
      </c>
      <c r="L24" s="50" t="s">
        <v>3866</v>
      </c>
      <c r="M24" s="50" t="s">
        <v>2888</v>
      </c>
      <c r="N24" s="50" t="s">
        <v>3867</v>
      </c>
      <c r="O24" s="50" t="s">
        <v>2889</v>
      </c>
    </row>
    <row r="25" spans="1:15" x14ac:dyDescent="0.25">
      <c r="A25" t="s">
        <v>2890</v>
      </c>
      <c r="B25" s="50" t="s">
        <v>178</v>
      </c>
      <c r="C25" s="50" t="s">
        <v>2891</v>
      </c>
      <c r="D25" s="50" t="s">
        <v>178</v>
      </c>
      <c r="E25" s="50" t="s">
        <v>2892</v>
      </c>
      <c r="F25" s="50" t="s">
        <v>178</v>
      </c>
      <c r="G25" s="50" t="s">
        <v>2892</v>
      </c>
      <c r="H25" s="50" t="s">
        <v>178</v>
      </c>
      <c r="I25" s="50" t="s">
        <v>2893</v>
      </c>
      <c r="J25" s="50" t="s">
        <v>178</v>
      </c>
      <c r="K25" s="50" t="s">
        <v>2894</v>
      </c>
      <c r="L25" s="50" t="s">
        <v>178</v>
      </c>
      <c r="M25" s="50" t="s">
        <v>2895</v>
      </c>
      <c r="N25" s="50" t="s">
        <v>178</v>
      </c>
      <c r="O25" s="50" t="s">
        <v>2896</v>
      </c>
    </row>
    <row r="26" spans="1:15" x14ac:dyDescent="0.25">
      <c r="A26" t="s">
        <v>2897</v>
      </c>
      <c r="B26" s="50" t="s">
        <v>3868</v>
      </c>
      <c r="C26" s="50" t="s">
        <v>2898</v>
      </c>
      <c r="D26" s="50" t="s">
        <v>3869</v>
      </c>
      <c r="E26" s="50" t="s">
        <v>2899</v>
      </c>
      <c r="F26" s="50" t="s">
        <v>3870</v>
      </c>
      <c r="G26" s="50" t="s">
        <v>2900</v>
      </c>
      <c r="H26" s="50" t="s">
        <v>3871</v>
      </c>
      <c r="I26" s="50" t="s">
        <v>2901</v>
      </c>
      <c r="J26" s="50" t="s">
        <v>3872</v>
      </c>
      <c r="K26" s="50" t="s">
        <v>2902</v>
      </c>
      <c r="L26" s="50" t="s">
        <v>2961</v>
      </c>
      <c r="M26" s="50" t="s">
        <v>2903</v>
      </c>
      <c r="N26" s="50" t="s">
        <v>3873</v>
      </c>
      <c r="O26" s="50" t="s">
        <v>2904</v>
      </c>
    </row>
    <row r="27" spans="1:15" x14ac:dyDescent="0.25">
      <c r="A27" t="s">
        <v>2905</v>
      </c>
      <c r="B27" s="50" t="s">
        <v>3874</v>
      </c>
      <c r="C27" s="50" t="s">
        <v>2906</v>
      </c>
      <c r="D27" s="50" t="s">
        <v>3875</v>
      </c>
      <c r="E27" s="50" t="s">
        <v>2907</v>
      </c>
      <c r="F27" s="50" t="s">
        <v>3875</v>
      </c>
      <c r="G27" s="50" t="s">
        <v>2908</v>
      </c>
      <c r="H27" s="50" t="s">
        <v>3876</v>
      </c>
      <c r="I27" s="50" t="s">
        <v>2909</v>
      </c>
      <c r="J27" s="50" t="s">
        <v>3877</v>
      </c>
      <c r="K27" s="50" t="s">
        <v>2910</v>
      </c>
      <c r="L27" s="50" t="s">
        <v>3878</v>
      </c>
      <c r="M27" s="50" t="s">
        <v>2911</v>
      </c>
      <c r="N27" s="50" t="s">
        <v>3879</v>
      </c>
      <c r="O27" s="50" t="s">
        <v>2912</v>
      </c>
    </row>
    <row r="28" spans="1:15" x14ac:dyDescent="0.25">
      <c r="A28" t="s">
        <v>2913</v>
      </c>
      <c r="B28" s="50" t="s">
        <v>3880</v>
      </c>
      <c r="C28" s="50" t="s">
        <v>2914</v>
      </c>
      <c r="D28" s="50" t="s">
        <v>3881</v>
      </c>
      <c r="E28" s="50" t="s">
        <v>2915</v>
      </c>
      <c r="F28" s="50" t="s">
        <v>3881</v>
      </c>
      <c r="G28" s="50" t="s">
        <v>2916</v>
      </c>
      <c r="H28" s="50" t="s">
        <v>3882</v>
      </c>
      <c r="I28" s="50" t="s">
        <v>2917</v>
      </c>
      <c r="J28" s="50" t="s">
        <v>3883</v>
      </c>
      <c r="K28" s="50" t="s">
        <v>2918</v>
      </c>
      <c r="L28" s="50" t="s">
        <v>3884</v>
      </c>
      <c r="M28" s="50" t="s">
        <v>2919</v>
      </c>
      <c r="N28" s="50" t="s">
        <v>2253</v>
      </c>
      <c r="O28" s="50" t="s">
        <v>2920</v>
      </c>
    </row>
    <row r="29" spans="1:15" x14ac:dyDescent="0.25">
      <c r="A29" t="s">
        <v>2921</v>
      </c>
      <c r="B29" s="50" t="s">
        <v>3885</v>
      </c>
      <c r="C29" s="50" t="s">
        <v>2922</v>
      </c>
      <c r="D29" s="50" t="s">
        <v>3886</v>
      </c>
      <c r="E29" s="50" t="s">
        <v>2923</v>
      </c>
      <c r="F29" s="50" t="s">
        <v>3887</v>
      </c>
      <c r="G29" s="50" t="s">
        <v>2924</v>
      </c>
      <c r="H29" s="50" t="s">
        <v>3885</v>
      </c>
      <c r="I29" s="50" t="s">
        <v>2925</v>
      </c>
      <c r="J29" s="50" t="s">
        <v>3888</v>
      </c>
      <c r="K29" s="50" t="s">
        <v>2926</v>
      </c>
      <c r="L29" s="50" t="s">
        <v>3205</v>
      </c>
      <c r="M29" s="50" t="s">
        <v>2927</v>
      </c>
      <c r="N29" s="50" t="s">
        <v>3889</v>
      </c>
      <c r="O29" s="50" t="s">
        <v>2925</v>
      </c>
    </row>
    <row r="30" spans="1:15" x14ac:dyDescent="0.25">
      <c r="A30" t="s">
        <v>2928</v>
      </c>
      <c r="B30" s="50" t="s">
        <v>3890</v>
      </c>
      <c r="C30" s="50" t="s">
        <v>2929</v>
      </c>
      <c r="D30" s="50" t="s">
        <v>3891</v>
      </c>
      <c r="E30" s="50" t="s">
        <v>2930</v>
      </c>
      <c r="F30" s="50" t="s">
        <v>3891</v>
      </c>
      <c r="G30" s="50" t="s">
        <v>2931</v>
      </c>
      <c r="H30" s="50" t="s">
        <v>3892</v>
      </c>
      <c r="I30" s="50" t="s">
        <v>2932</v>
      </c>
      <c r="J30" s="50" t="s">
        <v>3893</v>
      </c>
      <c r="K30" s="50" t="s">
        <v>2933</v>
      </c>
      <c r="L30" s="50" t="s">
        <v>3894</v>
      </c>
      <c r="M30" s="50" t="s">
        <v>2934</v>
      </c>
      <c r="N30" s="50" t="s">
        <v>3895</v>
      </c>
      <c r="O30" s="50" t="s">
        <v>2935</v>
      </c>
    </row>
    <row r="31" spans="1:15" x14ac:dyDescent="0.25">
      <c r="A31" t="s">
        <v>2936</v>
      </c>
      <c r="B31" s="50" t="s">
        <v>178</v>
      </c>
      <c r="C31" s="50" t="s">
        <v>282</v>
      </c>
      <c r="D31" s="50" t="s">
        <v>178</v>
      </c>
      <c r="E31" s="50" t="s">
        <v>282</v>
      </c>
      <c r="F31" s="50" t="s">
        <v>178</v>
      </c>
      <c r="G31" s="50" t="s">
        <v>282</v>
      </c>
      <c r="H31" s="50" t="s">
        <v>178</v>
      </c>
      <c r="I31" s="50" t="s">
        <v>282</v>
      </c>
      <c r="J31" s="50" t="s">
        <v>178</v>
      </c>
      <c r="K31" s="50" t="s">
        <v>282</v>
      </c>
      <c r="L31" s="50" t="s">
        <v>178</v>
      </c>
      <c r="M31" s="50" t="s">
        <v>282</v>
      </c>
      <c r="N31" s="50" t="s">
        <v>178</v>
      </c>
      <c r="O31" s="50" t="s">
        <v>282</v>
      </c>
    </row>
    <row r="32" spans="1:15" x14ac:dyDescent="0.25">
      <c r="A32" t="s">
        <v>2937</v>
      </c>
      <c r="B32" s="50" t="s">
        <v>3896</v>
      </c>
      <c r="C32" s="50" t="s">
        <v>2938</v>
      </c>
      <c r="D32" s="50" t="s">
        <v>3897</v>
      </c>
      <c r="E32" s="50" t="s">
        <v>2939</v>
      </c>
      <c r="F32" s="50" t="s">
        <v>3898</v>
      </c>
      <c r="G32" s="50" t="s">
        <v>2940</v>
      </c>
      <c r="H32" s="50" t="s">
        <v>3899</v>
      </c>
      <c r="I32" s="50" t="s">
        <v>2941</v>
      </c>
      <c r="J32" s="50" t="s">
        <v>3900</v>
      </c>
      <c r="K32" s="50" t="s">
        <v>2942</v>
      </c>
      <c r="L32" s="50" t="s">
        <v>3901</v>
      </c>
      <c r="M32" s="50" t="s">
        <v>2943</v>
      </c>
      <c r="N32" s="50" t="s">
        <v>3902</v>
      </c>
      <c r="O32" s="50" t="s">
        <v>2944</v>
      </c>
    </row>
    <row r="33" spans="1:15" x14ac:dyDescent="0.25">
      <c r="A33" t="s">
        <v>2945</v>
      </c>
      <c r="B33" s="50" t="s">
        <v>178</v>
      </c>
      <c r="C33" s="50" t="s">
        <v>2946</v>
      </c>
      <c r="D33" s="50" t="s">
        <v>178</v>
      </c>
      <c r="E33" s="50" t="s">
        <v>2947</v>
      </c>
      <c r="F33" s="50" t="s">
        <v>178</v>
      </c>
      <c r="G33" s="50" t="s">
        <v>2948</v>
      </c>
      <c r="H33" s="50" t="s">
        <v>178</v>
      </c>
      <c r="I33" s="50" t="s">
        <v>2949</v>
      </c>
      <c r="J33" s="50" t="s">
        <v>178</v>
      </c>
      <c r="K33" s="50" t="s">
        <v>2950</v>
      </c>
      <c r="L33" s="50" t="s">
        <v>178</v>
      </c>
      <c r="M33" s="50" t="s">
        <v>2951</v>
      </c>
      <c r="N33" s="50" t="s">
        <v>178</v>
      </c>
      <c r="O33" s="50" t="s">
        <v>2952</v>
      </c>
    </row>
    <row r="34" spans="1:15" x14ac:dyDescent="0.25">
      <c r="A34" t="s">
        <v>2953</v>
      </c>
      <c r="B34" s="50" t="s">
        <v>178</v>
      </c>
      <c r="C34" s="50" t="s">
        <v>282</v>
      </c>
      <c r="D34" s="50" t="s">
        <v>178</v>
      </c>
      <c r="E34" s="50" t="s">
        <v>282</v>
      </c>
      <c r="F34" s="50" t="s">
        <v>178</v>
      </c>
      <c r="G34" s="50" t="s">
        <v>282</v>
      </c>
      <c r="H34" s="50" t="s">
        <v>178</v>
      </c>
      <c r="I34" s="50" t="s">
        <v>282</v>
      </c>
      <c r="J34" s="50" t="s">
        <v>178</v>
      </c>
      <c r="K34" s="50" t="s">
        <v>282</v>
      </c>
      <c r="L34" s="50" t="s">
        <v>178</v>
      </c>
      <c r="M34" s="50" t="s">
        <v>282</v>
      </c>
      <c r="N34" s="50" t="s">
        <v>178</v>
      </c>
      <c r="O34" s="50" t="s">
        <v>282</v>
      </c>
    </row>
    <row r="35" spans="1:15" x14ac:dyDescent="0.25">
      <c r="A35" t="s">
        <v>2954</v>
      </c>
      <c r="B35" s="50" t="s">
        <v>3903</v>
      </c>
      <c r="C35" s="50" t="s">
        <v>2955</v>
      </c>
      <c r="D35" s="50" t="s">
        <v>3904</v>
      </c>
      <c r="E35" s="50" t="s">
        <v>2956</v>
      </c>
      <c r="F35" s="50" t="s">
        <v>3904</v>
      </c>
      <c r="G35" s="50" t="s">
        <v>2957</v>
      </c>
      <c r="H35" s="50" t="s">
        <v>3905</v>
      </c>
      <c r="I35" s="50" t="s">
        <v>2958</v>
      </c>
      <c r="J35" s="50" t="s">
        <v>3906</v>
      </c>
      <c r="K35" s="50" t="s">
        <v>2959</v>
      </c>
      <c r="L35" s="50" t="s">
        <v>3907</v>
      </c>
      <c r="M35" s="50" t="s">
        <v>2960</v>
      </c>
      <c r="N35" s="50" t="s">
        <v>3908</v>
      </c>
      <c r="O35" s="50" t="s">
        <v>2961</v>
      </c>
    </row>
    <row r="36" spans="1:15" x14ac:dyDescent="0.25">
      <c r="A36" t="s">
        <v>2962</v>
      </c>
      <c r="B36" s="50" t="s">
        <v>3909</v>
      </c>
      <c r="C36" s="50" t="s">
        <v>2963</v>
      </c>
      <c r="D36" s="50" t="s">
        <v>3910</v>
      </c>
      <c r="E36" s="50" t="s">
        <v>2964</v>
      </c>
      <c r="F36" s="50" t="s">
        <v>3910</v>
      </c>
      <c r="G36" s="50" t="s">
        <v>2965</v>
      </c>
      <c r="H36" s="50" t="s">
        <v>3911</v>
      </c>
      <c r="I36" s="50" t="s">
        <v>2966</v>
      </c>
      <c r="J36" s="50" t="s">
        <v>3912</v>
      </c>
      <c r="K36" s="50" t="s">
        <v>2967</v>
      </c>
      <c r="L36" s="50" t="s">
        <v>3913</v>
      </c>
      <c r="M36" s="50" t="s">
        <v>2968</v>
      </c>
      <c r="N36" s="50" t="s">
        <v>3914</v>
      </c>
      <c r="O36" s="50" t="s">
        <v>2969</v>
      </c>
    </row>
    <row r="37" spans="1:15" x14ac:dyDescent="0.25">
      <c r="A37" t="s">
        <v>2970</v>
      </c>
      <c r="B37" s="50" t="s">
        <v>178</v>
      </c>
      <c r="C37" s="50" t="s">
        <v>178</v>
      </c>
      <c r="D37" s="50" t="s">
        <v>178</v>
      </c>
      <c r="E37" s="50" t="s">
        <v>178</v>
      </c>
      <c r="F37" s="50" t="s">
        <v>178</v>
      </c>
      <c r="G37" s="50" t="s">
        <v>178</v>
      </c>
      <c r="H37" s="50" t="s">
        <v>178</v>
      </c>
      <c r="I37" s="50" t="s">
        <v>178</v>
      </c>
      <c r="J37" s="50" t="s">
        <v>178</v>
      </c>
      <c r="K37" s="50" t="s">
        <v>178</v>
      </c>
      <c r="L37" s="50" t="s">
        <v>178</v>
      </c>
      <c r="M37" s="50" t="s">
        <v>178</v>
      </c>
      <c r="N37" s="50" t="s">
        <v>178</v>
      </c>
      <c r="O37" s="50" t="s">
        <v>178</v>
      </c>
    </row>
    <row r="38" spans="1:15" x14ac:dyDescent="0.25">
      <c r="A38" t="s">
        <v>2971</v>
      </c>
      <c r="B38" s="50" t="s">
        <v>3915</v>
      </c>
      <c r="C38" s="50" t="s">
        <v>2166</v>
      </c>
      <c r="D38" s="50" t="s">
        <v>3916</v>
      </c>
      <c r="E38" s="50" t="s">
        <v>2972</v>
      </c>
      <c r="F38" s="50" t="s">
        <v>3916</v>
      </c>
      <c r="G38" s="50" t="s">
        <v>2973</v>
      </c>
      <c r="H38" s="50" t="s">
        <v>3917</v>
      </c>
      <c r="I38" s="50" t="s">
        <v>2974</v>
      </c>
      <c r="J38" s="50" t="s">
        <v>3918</v>
      </c>
      <c r="K38" s="50" t="s">
        <v>2975</v>
      </c>
      <c r="L38" s="50" t="s">
        <v>3919</v>
      </c>
      <c r="M38" s="50" t="s">
        <v>2976</v>
      </c>
      <c r="N38" s="50" t="s">
        <v>3920</v>
      </c>
      <c r="O38" s="50" t="s">
        <v>2977</v>
      </c>
    </row>
    <row r="39" spans="1:15" x14ac:dyDescent="0.25">
      <c r="A39" t="s">
        <v>2978</v>
      </c>
      <c r="B39" s="50" t="s">
        <v>178</v>
      </c>
      <c r="C39" s="50" t="s">
        <v>178</v>
      </c>
      <c r="D39" s="50" t="s">
        <v>178</v>
      </c>
      <c r="E39" s="50" t="s">
        <v>178</v>
      </c>
      <c r="F39" s="50" t="s">
        <v>178</v>
      </c>
      <c r="G39" s="50" t="s">
        <v>178</v>
      </c>
      <c r="H39" s="50" t="s">
        <v>178</v>
      </c>
      <c r="I39" s="50" t="s">
        <v>178</v>
      </c>
      <c r="J39" s="50" t="s">
        <v>178</v>
      </c>
      <c r="K39" s="50" t="s">
        <v>178</v>
      </c>
      <c r="L39" s="50" t="s">
        <v>178</v>
      </c>
      <c r="M39" s="50" t="s">
        <v>178</v>
      </c>
      <c r="N39" s="50" t="s">
        <v>178</v>
      </c>
      <c r="O39" s="50" t="s">
        <v>178</v>
      </c>
    </row>
    <row r="40" spans="1:15" x14ac:dyDescent="0.25">
      <c r="A40" t="s">
        <v>2979</v>
      </c>
      <c r="B40" s="50" t="s">
        <v>178</v>
      </c>
      <c r="C40" s="50" t="s">
        <v>178</v>
      </c>
      <c r="D40" s="50" t="s">
        <v>178</v>
      </c>
      <c r="E40" s="50" t="s">
        <v>178</v>
      </c>
      <c r="F40" s="50" t="s">
        <v>178</v>
      </c>
      <c r="G40" s="50" t="s">
        <v>178</v>
      </c>
      <c r="H40" s="50" t="s">
        <v>178</v>
      </c>
      <c r="I40" s="50" t="s">
        <v>178</v>
      </c>
      <c r="J40" s="50" t="s">
        <v>178</v>
      </c>
      <c r="K40" s="50" t="s">
        <v>178</v>
      </c>
      <c r="L40" s="50" t="s">
        <v>178</v>
      </c>
      <c r="M40" s="50" t="s">
        <v>178</v>
      </c>
      <c r="N40" s="50" t="s">
        <v>178</v>
      </c>
      <c r="O40" s="50" t="s">
        <v>178</v>
      </c>
    </row>
    <row r="41" spans="1:15" x14ac:dyDescent="0.25">
      <c r="A41" t="s">
        <v>2980</v>
      </c>
      <c r="B41" s="50" t="s">
        <v>3921</v>
      </c>
      <c r="C41" s="50" t="s">
        <v>2981</v>
      </c>
      <c r="D41" s="50" t="s">
        <v>3922</v>
      </c>
      <c r="E41" s="50" t="s">
        <v>2982</v>
      </c>
      <c r="F41" s="50" t="s">
        <v>3922</v>
      </c>
      <c r="G41" s="50" t="s">
        <v>2982</v>
      </c>
      <c r="H41" s="50" t="s">
        <v>3554</v>
      </c>
      <c r="I41" s="50" t="s">
        <v>2983</v>
      </c>
      <c r="J41" s="50" t="s">
        <v>3923</v>
      </c>
      <c r="K41" s="50" t="s">
        <v>2984</v>
      </c>
      <c r="L41" s="50" t="s">
        <v>3924</v>
      </c>
      <c r="M41" s="50" t="s">
        <v>2985</v>
      </c>
      <c r="N41" s="50" t="s">
        <v>3925</v>
      </c>
      <c r="O41" s="50" t="s">
        <v>2986</v>
      </c>
    </row>
    <row r="42" spans="1:15" x14ac:dyDescent="0.25">
      <c r="A42" t="s">
        <v>2987</v>
      </c>
      <c r="B42" s="50" t="s">
        <v>3926</v>
      </c>
      <c r="C42" s="50" t="s">
        <v>2988</v>
      </c>
      <c r="D42" s="50" t="s">
        <v>3927</v>
      </c>
      <c r="E42" s="50" t="s">
        <v>2989</v>
      </c>
      <c r="F42" s="50" t="s">
        <v>3928</v>
      </c>
      <c r="G42" s="50" t="s">
        <v>2990</v>
      </c>
      <c r="H42" s="50" t="s">
        <v>3929</v>
      </c>
      <c r="I42" s="50" t="s">
        <v>2991</v>
      </c>
      <c r="J42" s="50" t="s">
        <v>3930</v>
      </c>
      <c r="K42" s="50" t="s">
        <v>2992</v>
      </c>
      <c r="L42" s="50" t="s">
        <v>3931</v>
      </c>
      <c r="M42" s="50" t="s">
        <v>2993</v>
      </c>
      <c r="N42" s="50" t="s">
        <v>3932</v>
      </c>
      <c r="O42" s="50" t="s">
        <v>2994</v>
      </c>
    </row>
    <row r="43" spans="1:15" x14ac:dyDescent="0.25">
      <c r="A43" t="s">
        <v>2995</v>
      </c>
      <c r="B43" s="50" t="s">
        <v>178</v>
      </c>
      <c r="C43" s="50" t="s">
        <v>2996</v>
      </c>
      <c r="D43" s="50" t="s">
        <v>178</v>
      </c>
      <c r="E43" s="50" t="s">
        <v>2997</v>
      </c>
      <c r="F43" s="50" t="s">
        <v>178</v>
      </c>
      <c r="G43" s="50" t="s">
        <v>2998</v>
      </c>
      <c r="H43" s="50" t="s">
        <v>178</v>
      </c>
      <c r="I43" s="50" t="s">
        <v>2999</v>
      </c>
      <c r="J43" s="50" t="s">
        <v>178</v>
      </c>
      <c r="K43" s="50" t="s">
        <v>3000</v>
      </c>
      <c r="L43" s="50" t="s">
        <v>178</v>
      </c>
      <c r="M43" s="50" t="s">
        <v>3001</v>
      </c>
      <c r="N43" s="50" t="s">
        <v>178</v>
      </c>
      <c r="O43" s="50" t="s">
        <v>3002</v>
      </c>
    </row>
    <row r="44" spans="1:15" x14ac:dyDescent="0.25">
      <c r="A44" t="s">
        <v>3003</v>
      </c>
      <c r="B44" s="50" t="s">
        <v>3933</v>
      </c>
      <c r="C44" s="50" t="s">
        <v>3004</v>
      </c>
      <c r="D44" s="50" t="s">
        <v>3934</v>
      </c>
      <c r="E44" s="50" t="s">
        <v>3005</v>
      </c>
      <c r="F44" s="50" t="s">
        <v>3934</v>
      </c>
      <c r="G44" s="50" t="s">
        <v>3006</v>
      </c>
      <c r="H44" s="50" t="s">
        <v>2227</v>
      </c>
      <c r="I44" s="50" t="s">
        <v>3007</v>
      </c>
      <c r="J44" s="50" t="s">
        <v>3935</v>
      </c>
      <c r="K44" s="50" t="s">
        <v>3008</v>
      </c>
      <c r="L44" s="50" t="s">
        <v>3936</v>
      </c>
      <c r="M44" s="50" t="s">
        <v>3009</v>
      </c>
      <c r="N44" s="50" t="s">
        <v>3937</v>
      </c>
      <c r="O44" s="50" t="s">
        <v>3010</v>
      </c>
    </row>
    <row r="45" spans="1:15" x14ac:dyDescent="0.25">
      <c r="A45" t="s">
        <v>3011</v>
      </c>
      <c r="B45" s="50" t="s">
        <v>178</v>
      </c>
      <c r="C45" s="50" t="s">
        <v>178</v>
      </c>
      <c r="D45" s="50" t="s">
        <v>178</v>
      </c>
      <c r="E45" s="50" t="s">
        <v>178</v>
      </c>
      <c r="F45" s="50" t="s">
        <v>178</v>
      </c>
      <c r="G45" s="50" t="s">
        <v>178</v>
      </c>
      <c r="H45" s="50" t="s">
        <v>178</v>
      </c>
      <c r="I45" s="50" t="s">
        <v>178</v>
      </c>
      <c r="J45" s="50" t="s">
        <v>178</v>
      </c>
      <c r="K45" s="50" t="s">
        <v>178</v>
      </c>
      <c r="L45" s="50" t="s">
        <v>178</v>
      </c>
      <c r="M45" s="50" t="s">
        <v>178</v>
      </c>
      <c r="N45" s="50" t="s">
        <v>178</v>
      </c>
      <c r="O45" s="50" t="s">
        <v>178</v>
      </c>
    </row>
    <row r="46" spans="1:15" x14ac:dyDescent="0.25">
      <c r="A46" t="s">
        <v>3012</v>
      </c>
      <c r="B46" s="50" t="s">
        <v>3938</v>
      </c>
      <c r="C46" s="50" t="s">
        <v>3013</v>
      </c>
      <c r="D46" s="50" t="s">
        <v>3939</v>
      </c>
      <c r="E46" s="50" t="s">
        <v>3014</v>
      </c>
      <c r="F46" s="50" t="s">
        <v>3939</v>
      </c>
      <c r="G46" s="50" t="s">
        <v>3014</v>
      </c>
      <c r="H46" s="50" t="s">
        <v>3940</v>
      </c>
      <c r="I46" s="50" t="s">
        <v>3015</v>
      </c>
      <c r="J46" s="50" t="s">
        <v>3938</v>
      </c>
      <c r="K46" s="50" t="s">
        <v>3016</v>
      </c>
      <c r="L46" s="50" t="s">
        <v>3941</v>
      </c>
      <c r="M46" s="50" t="s">
        <v>3017</v>
      </c>
      <c r="N46" s="50" t="s">
        <v>3942</v>
      </c>
      <c r="O46" s="50" t="s">
        <v>3018</v>
      </c>
    </row>
    <row r="47" spans="1:15" x14ac:dyDescent="0.25">
      <c r="A47" t="s">
        <v>3019</v>
      </c>
      <c r="B47" s="50" t="s">
        <v>3943</v>
      </c>
      <c r="C47" s="50" t="s">
        <v>3020</v>
      </c>
      <c r="D47" s="50" t="s">
        <v>3944</v>
      </c>
      <c r="E47" s="50" t="s">
        <v>3021</v>
      </c>
      <c r="F47" s="50" t="s">
        <v>3944</v>
      </c>
      <c r="G47" s="50" t="s">
        <v>3021</v>
      </c>
      <c r="H47" s="50" t="s">
        <v>3945</v>
      </c>
      <c r="I47" s="50" t="s">
        <v>3022</v>
      </c>
      <c r="J47" s="50" t="s">
        <v>3946</v>
      </c>
      <c r="K47" s="50" t="s">
        <v>3023</v>
      </c>
      <c r="L47" s="50" t="s">
        <v>3947</v>
      </c>
      <c r="M47" s="50" t="s">
        <v>3024</v>
      </c>
      <c r="N47" s="50" t="s">
        <v>3948</v>
      </c>
      <c r="O47" s="50" t="s">
        <v>3025</v>
      </c>
    </row>
    <row r="48" spans="1:15" x14ac:dyDescent="0.25">
      <c r="A48" t="s">
        <v>3026</v>
      </c>
      <c r="B48" s="50" t="s">
        <v>3949</v>
      </c>
      <c r="C48" s="50" t="s">
        <v>3027</v>
      </c>
      <c r="D48" s="50" t="s">
        <v>3950</v>
      </c>
      <c r="E48" s="50" t="s">
        <v>3028</v>
      </c>
      <c r="F48" s="50" t="s">
        <v>3950</v>
      </c>
      <c r="G48" s="50" t="s">
        <v>3029</v>
      </c>
      <c r="H48" s="50" t="s">
        <v>3951</v>
      </c>
      <c r="I48" s="50" t="s">
        <v>3030</v>
      </c>
      <c r="J48" s="50" t="s">
        <v>3952</v>
      </c>
      <c r="K48" s="50" t="s">
        <v>3031</v>
      </c>
      <c r="L48" s="50" t="s">
        <v>3953</v>
      </c>
      <c r="M48" s="50" t="s">
        <v>282</v>
      </c>
      <c r="N48" s="50" t="s">
        <v>3954</v>
      </c>
      <c r="O48" s="50" t="s">
        <v>3032</v>
      </c>
    </row>
    <row r="49" spans="1:15" x14ac:dyDescent="0.25">
      <c r="A49" t="s">
        <v>3033</v>
      </c>
      <c r="B49" s="50" t="s">
        <v>282</v>
      </c>
      <c r="C49" s="50" t="s">
        <v>3034</v>
      </c>
      <c r="D49" s="50" t="s">
        <v>282</v>
      </c>
      <c r="E49" s="50" t="s">
        <v>3034</v>
      </c>
      <c r="F49" s="50" t="s">
        <v>282</v>
      </c>
      <c r="G49" s="50" t="s">
        <v>3034</v>
      </c>
      <c r="H49" s="50" t="s">
        <v>282</v>
      </c>
      <c r="I49" s="50" t="s">
        <v>3035</v>
      </c>
      <c r="J49" s="50" t="s">
        <v>282</v>
      </c>
      <c r="K49" s="50" t="s">
        <v>282</v>
      </c>
      <c r="L49" s="50" t="s">
        <v>282</v>
      </c>
      <c r="M49" s="50" t="s">
        <v>3036</v>
      </c>
      <c r="N49" s="50" t="s">
        <v>282</v>
      </c>
      <c r="O49" s="50" t="s">
        <v>3034</v>
      </c>
    </row>
    <row r="50" spans="1:15" x14ac:dyDescent="0.25">
      <c r="A50" t="s">
        <v>3037</v>
      </c>
      <c r="B50" s="50" t="s">
        <v>3955</v>
      </c>
      <c r="C50" s="50" t="s">
        <v>3038</v>
      </c>
      <c r="D50" s="50" t="s">
        <v>3956</v>
      </c>
      <c r="E50" s="50" t="s">
        <v>3039</v>
      </c>
      <c r="F50" s="50" t="s">
        <v>3957</v>
      </c>
      <c r="G50" s="50" t="s">
        <v>3039</v>
      </c>
      <c r="H50" s="50" t="s">
        <v>3958</v>
      </c>
      <c r="I50" s="50" t="s">
        <v>3040</v>
      </c>
      <c r="J50" s="50" t="s">
        <v>3959</v>
      </c>
      <c r="K50" s="50" t="s">
        <v>3041</v>
      </c>
      <c r="L50" s="50" t="s">
        <v>3960</v>
      </c>
      <c r="M50" s="50" t="s">
        <v>3042</v>
      </c>
      <c r="N50" s="50" t="s">
        <v>3961</v>
      </c>
      <c r="O50" s="50" t="s">
        <v>3043</v>
      </c>
    </row>
    <row r="51" spans="1:15" x14ac:dyDescent="0.25">
      <c r="A51" t="s">
        <v>3044</v>
      </c>
      <c r="B51" s="50" t="s">
        <v>282</v>
      </c>
      <c r="C51" s="50" t="s">
        <v>282</v>
      </c>
      <c r="D51" s="50" t="s">
        <v>282</v>
      </c>
      <c r="E51" s="50" t="s">
        <v>282</v>
      </c>
      <c r="F51" s="50" t="s">
        <v>282</v>
      </c>
      <c r="G51" s="50" t="s">
        <v>282</v>
      </c>
      <c r="H51" s="50" t="s">
        <v>282</v>
      </c>
      <c r="I51" s="50" t="s">
        <v>282</v>
      </c>
      <c r="J51" s="50" t="s">
        <v>282</v>
      </c>
      <c r="K51" s="50" t="s">
        <v>282</v>
      </c>
      <c r="L51" s="50" t="s">
        <v>282</v>
      </c>
      <c r="M51" s="50" t="s">
        <v>282</v>
      </c>
      <c r="N51" s="50" t="s">
        <v>282</v>
      </c>
      <c r="O51" s="50" t="s">
        <v>282</v>
      </c>
    </row>
    <row r="52" spans="1:15" x14ac:dyDescent="0.25">
      <c r="A52" t="s">
        <v>3045</v>
      </c>
      <c r="B52" s="50" t="s">
        <v>3962</v>
      </c>
      <c r="C52" s="50" t="s">
        <v>3046</v>
      </c>
      <c r="D52" s="50" t="s">
        <v>3963</v>
      </c>
      <c r="E52" s="50" t="s">
        <v>3047</v>
      </c>
      <c r="F52" s="50" t="s">
        <v>3963</v>
      </c>
      <c r="G52" s="50" t="s">
        <v>3047</v>
      </c>
      <c r="H52" s="50" t="s">
        <v>3964</v>
      </c>
      <c r="I52" s="50" t="s">
        <v>3048</v>
      </c>
      <c r="J52" s="50" t="s">
        <v>3965</v>
      </c>
      <c r="K52" s="50" t="s">
        <v>3049</v>
      </c>
      <c r="L52" s="50" t="s">
        <v>3966</v>
      </c>
      <c r="M52" s="50" t="s">
        <v>3050</v>
      </c>
      <c r="N52" s="50" t="s">
        <v>3967</v>
      </c>
      <c r="O52" s="50" t="s">
        <v>3051</v>
      </c>
    </row>
    <row r="53" spans="1:15" x14ac:dyDescent="0.25">
      <c r="A53" t="s">
        <v>3052</v>
      </c>
      <c r="B53" s="50" t="s">
        <v>3968</v>
      </c>
      <c r="C53" s="50" t="s">
        <v>3053</v>
      </c>
      <c r="D53" s="50" t="s">
        <v>3969</v>
      </c>
      <c r="E53" s="50" t="s">
        <v>3054</v>
      </c>
      <c r="F53" s="50" t="s">
        <v>3969</v>
      </c>
      <c r="G53" s="50" t="s">
        <v>3055</v>
      </c>
      <c r="H53" s="50" t="s">
        <v>3970</v>
      </c>
      <c r="I53" s="50" t="s">
        <v>3056</v>
      </c>
      <c r="J53" s="50" t="s">
        <v>3971</v>
      </c>
      <c r="K53" s="50" t="s">
        <v>3057</v>
      </c>
      <c r="L53" s="50" t="s">
        <v>3972</v>
      </c>
      <c r="M53" s="50" t="s">
        <v>3058</v>
      </c>
      <c r="N53" s="50" t="s">
        <v>3973</v>
      </c>
      <c r="O53" s="50" t="s">
        <v>3059</v>
      </c>
    </row>
    <row r="54" spans="1:15" x14ac:dyDescent="0.25">
      <c r="A54" t="s">
        <v>3060</v>
      </c>
      <c r="B54" s="50" t="s">
        <v>3974</v>
      </c>
      <c r="C54" s="50" t="s">
        <v>3061</v>
      </c>
      <c r="D54" s="50" t="s">
        <v>3975</v>
      </c>
      <c r="E54" s="50" t="s">
        <v>3062</v>
      </c>
      <c r="F54" s="50" t="s">
        <v>3975</v>
      </c>
      <c r="G54" s="50" t="s">
        <v>3063</v>
      </c>
      <c r="H54" s="50" t="s">
        <v>3976</v>
      </c>
      <c r="I54" s="50" t="s">
        <v>3064</v>
      </c>
      <c r="J54" s="50" t="s">
        <v>3977</v>
      </c>
      <c r="K54" s="50" t="s">
        <v>3065</v>
      </c>
      <c r="L54" s="50" t="s">
        <v>3978</v>
      </c>
      <c r="M54" s="50" t="s">
        <v>3066</v>
      </c>
      <c r="N54" s="50" t="s">
        <v>3979</v>
      </c>
      <c r="O54" s="50" t="s">
        <v>3067</v>
      </c>
    </row>
    <row r="55" spans="1:15" x14ac:dyDescent="0.25">
      <c r="A55" t="s">
        <v>3068</v>
      </c>
      <c r="B55" s="50" t="s">
        <v>3980</v>
      </c>
      <c r="C55" s="50" t="s">
        <v>3069</v>
      </c>
      <c r="D55" s="50" t="s">
        <v>3981</v>
      </c>
      <c r="E55" s="50" t="s">
        <v>3070</v>
      </c>
      <c r="F55" s="50" t="s">
        <v>3981</v>
      </c>
      <c r="G55" s="50" t="s">
        <v>3071</v>
      </c>
      <c r="H55" s="50" t="s">
        <v>3982</v>
      </c>
      <c r="I55" s="50" t="s">
        <v>3072</v>
      </c>
      <c r="J55" s="50" t="s">
        <v>3983</v>
      </c>
      <c r="K55" s="50" t="s">
        <v>3073</v>
      </c>
      <c r="L55" s="50" t="s">
        <v>3984</v>
      </c>
      <c r="M55" s="50" t="s">
        <v>3074</v>
      </c>
      <c r="N55" s="50" t="s">
        <v>3985</v>
      </c>
      <c r="O55" s="50" t="s">
        <v>3075</v>
      </c>
    </row>
    <row r="56" spans="1:15" x14ac:dyDescent="0.25">
      <c r="A56" t="s">
        <v>3076</v>
      </c>
      <c r="B56" s="50" t="s">
        <v>3986</v>
      </c>
      <c r="C56" s="50" t="s">
        <v>3077</v>
      </c>
      <c r="D56" s="50" t="s">
        <v>3987</v>
      </c>
      <c r="E56" s="50" t="s">
        <v>3078</v>
      </c>
      <c r="F56" s="50" t="s">
        <v>3987</v>
      </c>
      <c r="G56" s="50" t="s">
        <v>3078</v>
      </c>
      <c r="H56" s="50" t="s">
        <v>3988</v>
      </c>
      <c r="I56" s="50" t="s">
        <v>3079</v>
      </c>
      <c r="J56" s="50" t="s">
        <v>3989</v>
      </c>
      <c r="K56" s="50" t="s">
        <v>3080</v>
      </c>
      <c r="L56" s="50" t="s">
        <v>3990</v>
      </c>
      <c r="M56" s="50" t="s">
        <v>3081</v>
      </c>
      <c r="N56" s="50" t="s">
        <v>3991</v>
      </c>
      <c r="O56" s="50" t="s">
        <v>3082</v>
      </c>
    </row>
    <row r="57" spans="1:15" x14ac:dyDescent="0.25">
      <c r="A57" t="s">
        <v>3083</v>
      </c>
      <c r="B57" s="50" t="s">
        <v>178</v>
      </c>
      <c r="C57" s="50" t="s">
        <v>3084</v>
      </c>
      <c r="D57" s="50" t="s">
        <v>178</v>
      </c>
      <c r="E57" s="50" t="s">
        <v>3085</v>
      </c>
      <c r="F57" s="50" t="s">
        <v>178</v>
      </c>
      <c r="G57" s="50" t="s">
        <v>3085</v>
      </c>
      <c r="H57" s="50" t="s">
        <v>178</v>
      </c>
      <c r="I57" s="50" t="s">
        <v>3084</v>
      </c>
      <c r="J57" s="50" t="s">
        <v>178</v>
      </c>
      <c r="K57" s="50" t="s">
        <v>3084</v>
      </c>
      <c r="L57" s="50" t="s">
        <v>178</v>
      </c>
      <c r="M57" s="50" t="s">
        <v>3086</v>
      </c>
      <c r="N57" s="50" t="s">
        <v>178</v>
      </c>
      <c r="O57" s="50" t="s">
        <v>3087</v>
      </c>
    </row>
    <row r="58" spans="1:15" x14ac:dyDescent="0.25">
      <c r="A58" t="s">
        <v>3088</v>
      </c>
      <c r="B58" s="50" t="s">
        <v>3992</v>
      </c>
      <c r="C58" s="50" t="s">
        <v>3089</v>
      </c>
      <c r="D58" s="50" t="s">
        <v>3993</v>
      </c>
      <c r="E58" s="50" t="s">
        <v>3090</v>
      </c>
      <c r="F58" s="50" t="s">
        <v>3993</v>
      </c>
      <c r="G58" s="50" t="s">
        <v>3091</v>
      </c>
      <c r="H58" s="50" t="s">
        <v>3994</v>
      </c>
      <c r="I58" s="50" t="s">
        <v>3092</v>
      </c>
      <c r="J58" s="50" t="s">
        <v>3995</v>
      </c>
      <c r="K58" s="50" t="s">
        <v>3093</v>
      </c>
      <c r="L58" s="50" t="s">
        <v>3996</v>
      </c>
      <c r="M58" s="50" t="s">
        <v>3094</v>
      </c>
      <c r="N58" s="50" t="s">
        <v>3997</v>
      </c>
      <c r="O58" s="50" t="s">
        <v>3095</v>
      </c>
    </row>
    <row r="59" spans="1:15" x14ac:dyDescent="0.25">
      <c r="A59" t="s">
        <v>3096</v>
      </c>
      <c r="B59" s="50" t="s">
        <v>3998</v>
      </c>
      <c r="C59" s="50" t="s">
        <v>3097</v>
      </c>
      <c r="D59" s="50" t="s">
        <v>3999</v>
      </c>
      <c r="E59" s="50" t="s">
        <v>3098</v>
      </c>
      <c r="F59" s="50" t="s">
        <v>4000</v>
      </c>
      <c r="G59" s="50" t="s">
        <v>3099</v>
      </c>
      <c r="H59" s="50" t="s">
        <v>4001</v>
      </c>
      <c r="I59" s="50" t="s">
        <v>3100</v>
      </c>
      <c r="J59" s="50" t="s">
        <v>4002</v>
      </c>
      <c r="K59" s="50" t="s">
        <v>3101</v>
      </c>
      <c r="L59" s="50" t="s">
        <v>4003</v>
      </c>
      <c r="M59" s="50" t="s">
        <v>3102</v>
      </c>
      <c r="N59" s="50" t="s">
        <v>4004</v>
      </c>
      <c r="O59" s="50" t="s">
        <v>3103</v>
      </c>
    </row>
    <row r="60" spans="1:15" x14ac:dyDescent="0.25">
      <c r="A60" t="s">
        <v>3104</v>
      </c>
      <c r="B60" s="50" t="s">
        <v>4005</v>
      </c>
      <c r="C60" s="50" t="s">
        <v>3105</v>
      </c>
      <c r="D60" s="50" t="s">
        <v>2977</v>
      </c>
      <c r="E60" s="50" t="s">
        <v>3106</v>
      </c>
      <c r="F60" s="50" t="s">
        <v>2977</v>
      </c>
      <c r="G60" s="50" t="s">
        <v>3107</v>
      </c>
      <c r="H60" s="50" t="s">
        <v>4006</v>
      </c>
      <c r="I60" s="50" t="s">
        <v>3108</v>
      </c>
      <c r="J60" s="50" t="s">
        <v>4007</v>
      </c>
      <c r="K60" s="50" t="s">
        <v>3109</v>
      </c>
      <c r="L60" s="50" t="s">
        <v>4008</v>
      </c>
      <c r="M60" s="50" t="s">
        <v>3110</v>
      </c>
      <c r="N60" s="50" t="s">
        <v>4009</v>
      </c>
      <c r="O60" s="50" t="s">
        <v>3111</v>
      </c>
    </row>
    <row r="61" spans="1:15" x14ac:dyDescent="0.25">
      <c r="A61" t="s">
        <v>3112</v>
      </c>
      <c r="B61" s="50" t="s">
        <v>4010</v>
      </c>
      <c r="C61" s="50" t="s">
        <v>3113</v>
      </c>
      <c r="D61" s="50" t="s">
        <v>4011</v>
      </c>
      <c r="E61" s="50" t="s">
        <v>3114</v>
      </c>
      <c r="F61" s="50" t="s">
        <v>4011</v>
      </c>
      <c r="G61" s="50" t="s">
        <v>282</v>
      </c>
      <c r="H61" s="50" t="s">
        <v>4012</v>
      </c>
      <c r="I61" s="50" t="s">
        <v>3115</v>
      </c>
      <c r="J61" s="50" t="s">
        <v>4013</v>
      </c>
      <c r="K61" s="50" t="s">
        <v>3116</v>
      </c>
      <c r="L61" s="50" t="s">
        <v>4014</v>
      </c>
      <c r="M61" s="50" t="s">
        <v>3117</v>
      </c>
      <c r="N61" s="50" t="s">
        <v>4015</v>
      </c>
      <c r="O61" s="50" t="s">
        <v>3118</v>
      </c>
    </row>
    <row r="62" spans="1:15" x14ac:dyDescent="0.25">
      <c r="A62" t="s">
        <v>3119</v>
      </c>
      <c r="B62" s="50" t="s">
        <v>178</v>
      </c>
      <c r="C62" s="50" t="s">
        <v>282</v>
      </c>
      <c r="D62" s="50" t="s">
        <v>178</v>
      </c>
      <c r="E62" s="50" t="s">
        <v>282</v>
      </c>
      <c r="F62" s="50" t="s">
        <v>178</v>
      </c>
      <c r="G62" s="50" t="s">
        <v>282</v>
      </c>
      <c r="H62" s="50" t="s">
        <v>178</v>
      </c>
      <c r="I62" s="50" t="s">
        <v>282</v>
      </c>
      <c r="J62" s="50" t="s">
        <v>178</v>
      </c>
      <c r="K62" s="50" t="s">
        <v>282</v>
      </c>
      <c r="L62" s="50" t="s">
        <v>178</v>
      </c>
      <c r="M62" s="50" t="s">
        <v>282</v>
      </c>
      <c r="N62" s="50" t="s">
        <v>178</v>
      </c>
      <c r="O62" s="50" t="s">
        <v>282</v>
      </c>
    </row>
    <row r="63" spans="1:15" x14ac:dyDescent="0.25">
      <c r="A63" t="s">
        <v>3120</v>
      </c>
      <c r="B63" s="50" t="s">
        <v>4016</v>
      </c>
      <c r="C63" s="50" t="s">
        <v>3121</v>
      </c>
      <c r="D63" s="50" t="s">
        <v>4017</v>
      </c>
      <c r="E63" s="50" t="s">
        <v>3122</v>
      </c>
      <c r="F63" s="50" t="s">
        <v>4017</v>
      </c>
      <c r="G63" s="50" t="s">
        <v>3123</v>
      </c>
      <c r="H63" s="50" t="s">
        <v>4018</v>
      </c>
      <c r="I63" s="50" t="s">
        <v>3124</v>
      </c>
      <c r="J63" s="50" t="s">
        <v>4019</v>
      </c>
      <c r="K63" s="50" t="s">
        <v>3125</v>
      </c>
      <c r="L63" s="50" t="s">
        <v>4020</v>
      </c>
      <c r="M63" s="50" t="s">
        <v>3126</v>
      </c>
      <c r="N63" s="50" t="s">
        <v>4021</v>
      </c>
      <c r="O63" s="50" t="s">
        <v>3127</v>
      </c>
    </row>
    <row r="64" spans="1:15" x14ac:dyDescent="0.25">
      <c r="A64" t="s">
        <v>3128</v>
      </c>
      <c r="B64" s="50" t="s">
        <v>178</v>
      </c>
      <c r="C64" s="50" t="s">
        <v>178</v>
      </c>
      <c r="D64" s="50" t="s">
        <v>178</v>
      </c>
      <c r="E64" s="50" t="s">
        <v>178</v>
      </c>
      <c r="F64" s="50" t="s">
        <v>178</v>
      </c>
      <c r="G64" s="50" t="s">
        <v>178</v>
      </c>
      <c r="H64" s="50" t="s">
        <v>178</v>
      </c>
      <c r="I64" s="50" t="s">
        <v>178</v>
      </c>
      <c r="J64" s="50" t="s">
        <v>178</v>
      </c>
      <c r="K64" s="50" t="s">
        <v>178</v>
      </c>
      <c r="L64" s="50" t="s">
        <v>178</v>
      </c>
      <c r="M64" s="50" t="s">
        <v>178</v>
      </c>
      <c r="N64" s="50" t="s">
        <v>178</v>
      </c>
      <c r="O64" s="50" t="s">
        <v>178</v>
      </c>
    </row>
    <row r="65" spans="1:15" x14ac:dyDescent="0.25">
      <c r="A65" t="s">
        <v>3129</v>
      </c>
      <c r="B65" s="50" t="s">
        <v>178</v>
      </c>
      <c r="C65" s="50" t="s">
        <v>178</v>
      </c>
      <c r="D65" s="50" t="s">
        <v>178</v>
      </c>
      <c r="E65" s="50" t="s">
        <v>178</v>
      </c>
      <c r="F65" s="50" t="s">
        <v>178</v>
      </c>
      <c r="G65" s="50" t="s">
        <v>178</v>
      </c>
      <c r="H65" s="50" t="s">
        <v>178</v>
      </c>
      <c r="I65" s="50" t="s">
        <v>178</v>
      </c>
      <c r="J65" s="50" t="s">
        <v>178</v>
      </c>
      <c r="K65" s="50" t="s">
        <v>178</v>
      </c>
      <c r="L65" s="50" t="s">
        <v>178</v>
      </c>
      <c r="M65" s="50" t="s">
        <v>178</v>
      </c>
      <c r="N65" s="50" t="s">
        <v>178</v>
      </c>
      <c r="O65" s="50" t="s">
        <v>178</v>
      </c>
    </row>
    <row r="66" spans="1:15" x14ac:dyDescent="0.25">
      <c r="A66" t="s">
        <v>3130</v>
      </c>
      <c r="B66" s="50" t="s">
        <v>4022</v>
      </c>
      <c r="C66" s="50" t="s">
        <v>3131</v>
      </c>
      <c r="D66" s="50" t="s">
        <v>4023</v>
      </c>
      <c r="E66" s="50" t="s">
        <v>3132</v>
      </c>
      <c r="F66" s="50" t="s">
        <v>4023</v>
      </c>
      <c r="G66" s="50" t="s">
        <v>3133</v>
      </c>
      <c r="H66" s="50" t="s">
        <v>4024</v>
      </c>
      <c r="I66" s="50" t="s">
        <v>3134</v>
      </c>
      <c r="J66" s="50" t="s">
        <v>4025</v>
      </c>
      <c r="K66" s="50" t="s">
        <v>3135</v>
      </c>
      <c r="L66" s="50" t="s">
        <v>4026</v>
      </c>
      <c r="M66" s="50" t="s">
        <v>3136</v>
      </c>
      <c r="N66" s="50" t="s">
        <v>4027</v>
      </c>
      <c r="O66" s="50" t="s">
        <v>3137</v>
      </c>
    </row>
    <row r="67" spans="1:15" x14ac:dyDescent="0.25">
      <c r="A67" t="s">
        <v>3138</v>
      </c>
      <c r="B67" s="50" t="s">
        <v>178</v>
      </c>
      <c r="C67" s="50" t="s">
        <v>3139</v>
      </c>
      <c r="D67" s="50" t="s">
        <v>178</v>
      </c>
      <c r="E67" s="50" t="s">
        <v>3140</v>
      </c>
      <c r="F67" s="50" t="s">
        <v>178</v>
      </c>
      <c r="G67" s="50" t="s">
        <v>3140</v>
      </c>
      <c r="H67" s="50" t="s">
        <v>178</v>
      </c>
      <c r="I67" s="50" t="s">
        <v>3141</v>
      </c>
      <c r="J67" s="50" t="s">
        <v>178</v>
      </c>
      <c r="K67" s="50" t="s">
        <v>3142</v>
      </c>
      <c r="L67" s="50" t="s">
        <v>178</v>
      </c>
      <c r="M67" s="50" t="s">
        <v>3143</v>
      </c>
      <c r="N67" s="50" t="s">
        <v>178</v>
      </c>
      <c r="O67" s="50" t="s">
        <v>3144</v>
      </c>
    </row>
    <row r="68" spans="1:15" x14ac:dyDescent="0.25">
      <c r="A68" t="s">
        <v>3145</v>
      </c>
      <c r="B68" s="50" t="s">
        <v>178</v>
      </c>
      <c r="C68" s="50" t="s">
        <v>3146</v>
      </c>
      <c r="D68" s="50" t="s">
        <v>178</v>
      </c>
      <c r="E68" s="50" t="s">
        <v>3147</v>
      </c>
      <c r="F68" s="50" t="s">
        <v>178</v>
      </c>
      <c r="G68" s="50" t="s">
        <v>3147</v>
      </c>
      <c r="H68" s="50" t="s">
        <v>178</v>
      </c>
      <c r="I68" s="50" t="s">
        <v>3148</v>
      </c>
      <c r="J68" s="50" t="s">
        <v>178</v>
      </c>
      <c r="K68" s="50" t="s">
        <v>3146</v>
      </c>
      <c r="L68" s="50" t="s">
        <v>178</v>
      </c>
      <c r="M68" s="50" t="s">
        <v>3149</v>
      </c>
      <c r="N68" s="50" t="s">
        <v>178</v>
      </c>
      <c r="O68" s="50" t="s">
        <v>3148</v>
      </c>
    </row>
    <row r="69" spans="1:15" x14ac:dyDescent="0.25">
      <c r="A69" t="s">
        <v>3150</v>
      </c>
      <c r="B69" s="50" t="s">
        <v>4028</v>
      </c>
      <c r="C69" s="50" t="s">
        <v>3151</v>
      </c>
      <c r="D69" s="50" t="s">
        <v>4029</v>
      </c>
      <c r="E69" s="50" t="s">
        <v>3152</v>
      </c>
      <c r="F69" s="50" t="s">
        <v>282</v>
      </c>
      <c r="G69" s="50" t="s">
        <v>3153</v>
      </c>
      <c r="H69" s="50" t="s">
        <v>4030</v>
      </c>
      <c r="I69" s="50" t="s">
        <v>3154</v>
      </c>
      <c r="J69" s="50" t="s">
        <v>4028</v>
      </c>
      <c r="K69" s="50" t="s">
        <v>3155</v>
      </c>
      <c r="L69" s="50" t="s">
        <v>282</v>
      </c>
      <c r="M69" s="50" t="s">
        <v>3156</v>
      </c>
      <c r="N69" s="50" t="s">
        <v>4031</v>
      </c>
      <c r="O69" s="50" t="s">
        <v>3154</v>
      </c>
    </row>
    <row r="70" spans="1:15" x14ac:dyDescent="0.25">
      <c r="A70" t="s">
        <v>3157</v>
      </c>
      <c r="B70" s="50" t="s">
        <v>4032</v>
      </c>
      <c r="C70" s="50" t="s">
        <v>3158</v>
      </c>
      <c r="D70" s="50" t="s">
        <v>4033</v>
      </c>
      <c r="E70" s="50" t="s">
        <v>3159</v>
      </c>
      <c r="F70" s="50" t="s">
        <v>4033</v>
      </c>
      <c r="G70" s="50" t="s">
        <v>3159</v>
      </c>
      <c r="H70" s="50" t="s">
        <v>4034</v>
      </c>
      <c r="I70" s="50" t="s">
        <v>3160</v>
      </c>
      <c r="J70" s="50" t="s">
        <v>4035</v>
      </c>
      <c r="K70" s="50" t="s">
        <v>3161</v>
      </c>
      <c r="L70" s="50" t="s">
        <v>4036</v>
      </c>
      <c r="M70" s="50" t="s">
        <v>3162</v>
      </c>
      <c r="N70" s="50" t="s">
        <v>4037</v>
      </c>
      <c r="O70" s="50" t="s">
        <v>3163</v>
      </c>
    </row>
    <row r="71" spans="1:15" x14ac:dyDescent="0.25">
      <c r="A71" t="s">
        <v>3164</v>
      </c>
      <c r="B71" s="50" t="s">
        <v>178</v>
      </c>
      <c r="C71" s="50" t="s">
        <v>3165</v>
      </c>
      <c r="D71" s="50" t="s">
        <v>178</v>
      </c>
      <c r="E71" s="50" t="s">
        <v>3166</v>
      </c>
      <c r="F71" s="50" t="s">
        <v>178</v>
      </c>
      <c r="G71" s="50" t="s">
        <v>3166</v>
      </c>
      <c r="H71" s="50" t="s">
        <v>178</v>
      </c>
      <c r="I71" s="50" t="s">
        <v>3167</v>
      </c>
      <c r="J71" s="50" t="s">
        <v>178</v>
      </c>
      <c r="K71" s="50" t="s">
        <v>3168</v>
      </c>
      <c r="L71" s="50" t="s">
        <v>178</v>
      </c>
      <c r="M71" s="50" t="s">
        <v>3169</v>
      </c>
      <c r="N71" s="50" t="s">
        <v>178</v>
      </c>
      <c r="O71" s="50" t="s">
        <v>3170</v>
      </c>
    </row>
    <row r="72" spans="1:15" x14ac:dyDescent="0.25">
      <c r="A72" t="s">
        <v>3171</v>
      </c>
      <c r="B72" s="50" t="s">
        <v>4038</v>
      </c>
      <c r="C72" s="50" t="s">
        <v>3172</v>
      </c>
      <c r="D72" s="50" t="s">
        <v>4039</v>
      </c>
      <c r="E72" s="50" t="s">
        <v>1825</v>
      </c>
      <c r="F72" s="50" t="s">
        <v>4039</v>
      </c>
      <c r="G72" s="50" t="s">
        <v>1799</v>
      </c>
      <c r="H72" s="50" t="s">
        <v>3366</v>
      </c>
      <c r="I72" s="50" t="s">
        <v>3173</v>
      </c>
      <c r="J72" s="50" t="s">
        <v>4040</v>
      </c>
      <c r="K72" s="50" t="s">
        <v>3174</v>
      </c>
      <c r="L72" s="50" t="s">
        <v>1163</v>
      </c>
      <c r="M72" s="50" t="s">
        <v>3175</v>
      </c>
      <c r="N72" s="50" t="s">
        <v>4041</v>
      </c>
      <c r="O72" s="50" t="s">
        <v>3176</v>
      </c>
    </row>
    <row r="73" spans="1:15" x14ac:dyDescent="0.25">
      <c r="A73" t="s">
        <v>3177</v>
      </c>
      <c r="B73" s="50" t="s">
        <v>4042</v>
      </c>
      <c r="C73" s="50" t="s">
        <v>3178</v>
      </c>
      <c r="D73" s="50" t="s">
        <v>4043</v>
      </c>
      <c r="E73" s="50" t="s">
        <v>3179</v>
      </c>
      <c r="F73" s="50" t="s">
        <v>4043</v>
      </c>
      <c r="G73" s="50" t="s">
        <v>3180</v>
      </c>
      <c r="H73" s="50" t="s">
        <v>4044</v>
      </c>
      <c r="I73" s="50" t="s">
        <v>3181</v>
      </c>
      <c r="J73" s="50" t="s">
        <v>4045</v>
      </c>
      <c r="K73" s="50" t="s">
        <v>3182</v>
      </c>
      <c r="L73" s="50" t="s">
        <v>4046</v>
      </c>
      <c r="M73" s="50" t="s">
        <v>3183</v>
      </c>
      <c r="N73" s="50" t="s">
        <v>4047</v>
      </c>
      <c r="O73" s="50" t="s">
        <v>3184</v>
      </c>
    </row>
    <row r="74" spans="1:15" x14ac:dyDescent="0.25">
      <c r="A74" t="s">
        <v>3185</v>
      </c>
      <c r="B74" s="50" t="s">
        <v>4048</v>
      </c>
      <c r="C74" s="50" t="s">
        <v>3186</v>
      </c>
      <c r="D74" s="50" t="s">
        <v>4049</v>
      </c>
      <c r="E74" s="50" t="s">
        <v>3187</v>
      </c>
      <c r="F74" s="50" t="s">
        <v>4049</v>
      </c>
      <c r="G74" s="50" t="s">
        <v>3187</v>
      </c>
      <c r="H74" s="50" t="s">
        <v>4050</v>
      </c>
      <c r="I74" s="50" t="s">
        <v>3188</v>
      </c>
      <c r="J74" s="50" t="s">
        <v>4051</v>
      </c>
      <c r="K74" s="50" t="s">
        <v>3189</v>
      </c>
      <c r="L74" s="50" t="s">
        <v>4052</v>
      </c>
      <c r="M74" s="50" t="s">
        <v>3190</v>
      </c>
      <c r="N74" s="50" t="s">
        <v>4053</v>
      </c>
      <c r="O74" s="50" t="s">
        <v>3191</v>
      </c>
    </row>
    <row r="75" spans="1:15" x14ac:dyDescent="0.25">
      <c r="A75" t="s">
        <v>3192</v>
      </c>
      <c r="B75" s="50" t="s">
        <v>4054</v>
      </c>
      <c r="C75" s="50" t="s">
        <v>3193</v>
      </c>
      <c r="D75" s="50" t="s">
        <v>4055</v>
      </c>
      <c r="E75" s="50" t="s">
        <v>3194</v>
      </c>
      <c r="F75" s="50" t="s">
        <v>4055</v>
      </c>
      <c r="G75" s="50" t="s">
        <v>3195</v>
      </c>
      <c r="H75" s="50" t="s">
        <v>4056</v>
      </c>
      <c r="I75" s="50" t="s">
        <v>3196</v>
      </c>
      <c r="J75" s="50" t="s">
        <v>4057</v>
      </c>
      <c r="K75" s="50" t="s">
        <v>3197</v>
      </c>
      <c r="L75" s="50" t="s">
        <v>4058</v>
      </c>
      <c r="M75" s="50" t="s">
        <v>3198</v>
      </c>
      <c r="N75" s="50" t="s">
        <v>4059</v>
      </c>
      <c r="O75" s="50" t="s">
        <v>3199</v>
      </c>
    </row>
    <row r="76" spans="1:15" x14ac:dyDescent="0.25">
      <c r="A76" t="s">
        <v>3200</v>
      </c>
      <c r="B76" s="50" t="s">
        <v>4060</v>
      </c>
      <c r="C76" s="50" t="s">
        <v>3201</v>
      </c>
      <c r="D76" s="50" t="s">
        <v>4061</v>
      </c>
      <c r="E76" s="50" t="s">
        <v>3202</v>
      </c>
      <c r="F76" s="50" t="s">
        <v>4062</v>
      </c>
      <c r="G76" s="50" t="s">
        <v>3203</v>
      </c>
      <c r="H76" s="50" t="s">
        <v>4063</v>
      </c>
      <c r="I76" s="50" t="s">
        <v>3204</v>
      </c>
      <c r="J76" s="50" t="s">
        <v>4064</v>
      </c>
      <c r="K76" s="50" t="s">
        <v>3205</v>
      </c>
      <c r="L76" s="50" t="s">
        <v>4065</v>
      </c>
      <c r="M76" s="50" t="s">
        <v>3205</v>
      </c>
      <c r="N76" s="50" t="s">
        <v>4066</v>
      </c>
      <c r="O76" s="50" t="s">
        <v>3206</v>
      </c>
    </row>
    <row r="77" spans="1:15" x14ac:dyDescent="0.25">
      <c r="A77" t="s">
        <v>3207</v>
      </c>
      <c r="B77" s="50" t="s">
        <v>4067</v>
      </c>
      <c r="C77" s="50" t="s">
        <v>3208</v>
      </c>
      <c r="D77" s="50" t="s">
        <v>4068</v>
      </c>
      <c r="E77" s="50" t="s">
        <v>3209</v>
      </c>
      <c r="F77" s="50" t="s">
        <v>4069</v>
      </c>
      <c r="G77" s="50" t="s">
        <v>3210</v>
      </c>
      <c r="H77" s="50" t="s">
        <v>4070</v>
      </c>
      <c r="I77" s="50" t="s">
        <v>3211</v>
      </c>
      <c r="J77" s="50" t="s">
        <v>4071</v>
      </c>
      <c r="K77" s="50" t="s">
        <v>3212</v>
      </c>
      <c r="L77" s="50" t="s">
        <v>4072</v>
      </c>
      <c r="M77" s="50" t="s">
        <v>3213</v>
      </c>
      <c r="N77" s="50" t="s">
        <v>4073</v>
      </c>
      <c r="O77" s="50" t="s">
        <v>3214</v>
      </c>
    </row>
    <row r="78" spans="1:15" x14ac:dyDescent="0.25">
      <c r="A78" t="s">
        <v>3215</v>
      </c>
      <c r="B78" s="50" t="s">
        <v>4074</v>
      </c>
      <c r="C78" s="50" t="s">
        <v>3216</v>
      </c>
      <c r="D78" s="50" t="s">
        <v>4075</v>
      </c>
      <c r="E78" s="50" t="s">
        <v>3217</v>
      </c>
      <c r="F78" s="50" t="s">
        <v>4075</v>
      </c>
      <c r="G78" s="50" t="s">
        <v>3218</v>
      </c>
      <c r="H78" s="50" t="s">
        <v>4076</v>
      </c>
      <c r="I78" s="50" t="s">
        <v>3219</v>
      </c>
      <c r="J78" s="50" t="s">
        <v>4077</v>
      </c>
      <c r="K78" s="50" t="s">
        <v>3220</v>
      </c>
      <c r="L78" s="50" t="s">
        <v>4078</v>
      </c>
      <c r="M78" s="50" t="s">
        <v>3221</v>
      </c>
      <c r="N78" s="50" t="s">
        <v>4079</v>
      </c>
      <c r="O78" s="50" t="s">
        <v>3222</v>
      </c>
    </row>
    <row r="79" spans="1:15" x14ac:dyDescent="0.25">
      <c r="A79" t="s">
        <v>3223</v>
      </c>
      <c r="B79" s="50" t="s">
        <v>4080</v>
      </c>
      <c r="C79" s="50" t="s">
        <v>3224</v>
      </c>
      <c r="D79" s="50" t="s">
        <v>4081</v>
      </c>
      <c r="E79" s="50" t="s">
        <v>3225</v>
      </c>
      <c r="F79" s="50" t="s">
        <v>4082</v>
      </c>
      <c r="G79" s="50" t="s">
        <v>3226</v>
      </c>
      <c r="H79" s="50" t="s">
        <v>4083</v>
      </c>
      <c r="I79" s="50" t="s">
        <v>3227</v>
      </c>
      <c r="J79" s="50" t="s">
        <v>4084</v>
      </c>
      <c r="K79" s="50" t="s">
        <v>3228</v>
      </c>
      <c r="L79" s="50" t="s">
        <v>4085</v>
      </c>
      <c r="M79" s="50" t="s">
        <v>3229</v>
      </c>
      <c r="N79" s="50" t="s">
        <v>4086</v>
      </c>
      <c r="O79" s="50" t="s">
        <v>3230</v>
      </c>
    </row>
    <row r="80" spans="1:15" x14ac:dyDescent="0.25">
      <c r="A80" t="s">
        <v>3231</v>
      </c>
      <c r="B80" s="50" t="s">
        <v>4087</v>
      </c>
      <c r="C80" s="50" t="s">
        <v>3232</v>
      </c>
      <c r="D80" s="50" t="s">
        <v>4088</v>
      </c>
      <c r="E80" s="50" t="s">
        <v>3233</v>
      </c>
      <c r="F80" s="50" t="s">
        <v>4089</v>
      </c>
      <c r="G80" s="50" t="s">
        <v>3234</v>
      </c>
      <c r="H80" s="50" t="s">
        <v>4090</v>
      </c>
      <c r="I80" s="50" t="s">
        <v>3235</v>
      </c>
      <c r="J80" s="50" t="s">
        <v>4091</v>
      </c>
      <c r="K80" s="50" t="s">
        <v>3236</v>
      </c>
      <c r="L80" s="50" t="s">
        <v>4092</v>
      </c>
      <c r="M80" s="50" t="s">
        <v>3237</v>
      </c>
      <c r="N80" s="50" t="s">
        <v>4093</v>
      </c>
      <c r="O80" s="50" t="s">
        <v>3238</v>
      </c>
    </row>
    <row r="81" spans="1:15" x14ac:dyDescent="0.25">
      <c r="A81" t="s">
        <v>3239</v>
      </c>
      <c r="B81" s="50" t="s">
        <v>4094</v>
      </c>
      <c r="C81" s="50" t="s">
        <v>3240</v>
      </c>
      <c r="D81" s="50" t="s">
        <v>4095</v>
      </c>
      <c r="E81" s="50" t="s">
        <v>3241</v>
      </c>
      <c r="F81" s="50" t="s">
        <v>4095</v>
      </c>
      <c r="G81" s="50" t="s">
        <v>3242</v>
      </c>
      <c r="H81" s="50" t="s">
        <v>4096</v>
      </c>
      <c r="I81" s="50" t="s">
        <v>3243</v>
      </c>
      <c r="J81" s="50" t="s">
        <v>4097</v>
      </c>
      <c r="K81" s="50" t="s">
        <v>3244</v>
      </c>
      <c r="L81" s="50" t="s">
        <v>4098</v>
      </c>
      <c r="M81" s="50" t="s">
        <v>3245</v>
      </c>
      <c r="N81" s="50" t="s">
        <v>4099</v>
      </c>
      <c r="O81" s="50" t="s">
        <v>3246</v>
      </c>
    </row>
    <row r="82" spans="1:15" x14ac:dyDescent="0.25">
      <c r="A82" t="s">
        <v>3247</v>
      </c>
      <c r="B82" s="50" t="s">
        <v>4100</v>
      </c>
      <c r="C82" s="50" t="s">
        <v>3248</v>
      </c>
      <c r="D82" s="50" t="s">
        <v>4101</v>
      </c>
      <c r="E82" s="50" t="s">
        <v>3249</v>
      </c>
      <c r="F82" s="50" t="s">
        <v>4101</v>
      </c>
      <c r="G82" s="50" t="s">
        <v>3249</v>
      </c>
      <c r="H82" s="50" t="s">
        <v>4102</v>
      </c>
      <c r="I82" s="50" t="s">
        <v>3250</v>
      </c>
      <c r="J82" s="50" t="s">
        <v>4103</v>
      </c>
      <c r="K82" s="50" t="s">
        <v>3251</v>
      </c>
      <c r="L82" s="50" t="s">
        <v>4104</v>
      </c>
      <c r="M82" s="50" t="s">
        <v>3252</v>
      </c>
      <c r="N82" s="50" t="s">
        <v>4105</v>
      </c>
      <c r="O82" s="50" t="s">
        <v>3253</v>
      </c>
    </row>
    <row r="83" spans="1:15" x14ac:dyDescent="0.25">
      <c r="A83" t="s">
        <v>3254</v>
      </c>
      <c r="B83" s="50" t="s">
        <v>4106</v>
      </c>
      <c r="C83" s="50" t="s">
        <v>3255</v>
      </c>
      <c r="D83" s="50" t="s">
        <v>4107</v>
      </c>
      <c r="E83" s="50" t="s">
        <v>3256</v>
      </c>
      <c r="F83" s="50" t="s">
        <v>4108</v>
      </c>
      <c r="G83" s="50" t="s">
        <v>3257</v>
      </c>
      <c r="H83" s="50" t="s">
        <v>4109</v>
      </c>
      <c r="I83" s="50" t="s">
        <v>3258</v>
      </c>
      <c r="J83" s="50" t="s">
        <v>4110</v>
      </c>
      <c r="K83" s="50" t="s">
        <v>3259</v>
      </c>
      <c r="L83" s="50" t="s">
        <v>4111</v>
      </c>
      <c r="M83" s="50" t="s">
        <v>3260</v>
      </c>
      <c r="N83" s="50" t="s">
        <v>4112</v>
      </c>
      <c r="O83" s="50" t="s">
        <v>3261</v>
      </c>
    </row>
    <row r="84" spans="1:15" x14ac:dyDescent="0.25">
      <c r="A84" t="s">
        <v>3262</v>
      </c>
      <c r="B84" s="50" t="s">
        <v>4113</v>
      </c>
      <c r="C84" s="50" t="s">
        <v>3263</v>
      </c>
      <c r="D84" s="50" t="s">
        <v>4114</v>
      </c>
      <c r="E84" s="50" t="s">
        <v>3264</v>
      </c>
      <c r="F84" s="50" t="s">
        <v>4115</v>
      </c>
      <c r="G84" s="50" t="s">
        <v>2973</v>
      </c>
      <c r="H84" s="50" t="s">
        <v>4116</v>
      </c>
      <c r="I84" s="50" t="s">
        <v>3265</v>
      </c>
      <c r="J84" s="50" t="s">
        <v>4117</v>
      </c>
      <c r="K84" s="50" t="s">
        <v>3266</v>
      </c>
      <c r="L84" s="50" t="s">
        <v>4118</v>
      </c>
      <c r="M84" s="50" t="s">
        <v>3267</v>
      </c>
      <c r="N84" s="50" t="s">
        <v>4119</v>
      </c>
      <c r="O84" s="50" t="s">
        <v>3268</v>
      </c>
    </row>
    <row r="85" spans="1:15" x14ac:dyDescent="0.25">
      <c r="A85" t="s">
        <v>3269</v>
      </c>
      <c r="B85" s="50" t="s">
        <v>178</v>
      </c>
      <c r="C85" s="50" t="s">
        <v>178</v>
      </c>
      <c r="D85" s="50" t="s">
        <v>178</v>
      </c>
      <c r="E85" s="50" t="s">
        <v>178</v>
      </c>
      <c r="F85" s="50" t="s">
        <v>178</v>
      </c>
      <c r="G85" s="50" t="s">
        <v>178</v>
      </c>
      <c r="H85" s="50" t="s">
        <v>178</v>
      </c>
      <c r="I85" s="50" t="s">
        <v>178</v>
      </c>
      <c r="J85" s="50" t="s">
        <v>178</v>
      </c>
      <c r="K85" s="50" t="s">
        <v>178</v>
      </c>
      <c r="L85" s="50" t="s">
        <v>178</v>
      </c>
      <c r="M85" s="50" t="s">
        <v>178</v>
      </c>
      <c r="N85" s="50" t="s">
        <v>178</v>
      </c>
      <c r="O85" s="50" t="s">
        <v>178</v>
      </c>
    </row>
    <row r="86" spans="1:15" x14ac:dyDescent="0.25">
      <c r="A86" t="s">
        <v>3270</v>
      </c>
      <c r="B86" s="50" t="s">
        <v>4120</v>
      </c>
      <c r="C86" s="50" t="s">
        <v>3271</v>
      </c>
      <c r="D86" s="50" t="s">
        <v>4121</v>
      </c>
      <c r="E86" s="50" t="s">
        <v>3272</v>
      </c>
      <c r="F86" s="50" t="s">
        <v>4121</v>
      </c>
      <c r="G86" s="50" t="s">
        <v>3272</v>
      </c>
      <c r="H86" s="50" t="s">
        <v>4122</v>
      </c>
      <c r="I86" s="50" t="s">
        <v>3273</v>
      </c>
      <c r="J86" s="50" t="s">
        <v>4123</v>
      </c>
      <c r="K86" s="50" t="s">
        <v>3274</v>
      </c>
      <c r="L86" s="50" t="s">
        <v>3809</v>
      </c>
      <c r="M86" s="50" t="s">
        <v>3275</v>
      </c>
      <c r="N86" s="50" t="s">
        <v>4124</v>
      </c>
      <c r="O86" s="50" t="s">
        <v>3276</v>
      </c>
    </row>
    <row r="87" spans="1:15" x14ac:dyDescent="0.25">
      <c r="A87" t="s">
        <v>3277</v>
      </c>
      <c r="B87" s="50" t="s">
        <v>178</v>
      </c>
      <c r="C87" s="50" t="s">
        <v>178</v>
      </c>
      <c r="D87" s="50" t="s">
        <v>178</v>
      </c>
      <c r="E87" s="50" t="s">
        <v>178</v>
      </c>
      <c r="F87" s="50" t="s">
        <v>178</v>
      </c>
      <c r="G87" s="50" t="s">
        <v>178</v>
      </c>
      <c r="H87" s="50" t="s">
        <v>178</v>
      </c>
      <c r="I87" s="50" t="s">
        <v>178</v>
      </c>
      <c r="J87" s="50" t="s">
        <v>178</v>
      </c>
      <c r="K87" s="50" t="s">
        <v>178</v>
      </c>
      <c r="L87" s="50" t="s">
        <v>178</v>
      </c>
      <c r="M87" s="50" t="s">
        <v>178</v>
      </c>
      <c r="N87" s="50" t="s">
        <v>178</v>
      </c>
      <c r="O87" s="50" t="s">
        <v>178</v>
      </c>
    </row>
    <row r="88" spans="1:15" x14ac:dyDescent="0.25">
      <c r="A88" t="s">
        <v>3278</v>
      </c>
      <c r="B88" s="50" t="s">
        <v>4125</v>
      </c>
      <c r="C88" s="50" t="s">
        <v>3279</v>
      </c>
      <c r="D88" s="50" t="s">
        <v>4126</v>
      </c>
      <c r="E88" s="50" t="s">
        <v>3280</v>
      </c>
      <c r="F88" s="50" t="s">
        <v>4127</v>
      </c>
      <c r="G88" s="50" t="s">
        <v>3281</v>
      </c>
      <c r="H88" s="50" t="s">
        <v>1862</v>
      </c>
      <c r="I88" s="50" t="s">
        <v>3282</v>
      </c>
      <c r="J88" s="50" t="s">
        <v>4128</v>
      </c>
      <c r="K88" s="50" t="s">
        <v>3283</v>
      </c>
      <c r="L88" s="50" t="s">
        <v>4129</v>
      </c>
      <c r="M88" s="50" t="s">
        <v>3284</v>
      </c>
      <c r="N88" s="50" t="s">
        <v>4130</v>
      </c>
      <c r="O88" s="50" t="s">
        <v>3285</v>
      </c>
    </row>
    <row r="89" spans="1:15" x14ac:dyDescent="0.25">
      <c r="A89" t="s">
        <v>3286</v>
      </c>
      <c r="B89" s="50" t="s">
        <v>4131</v>
      </c>
      <c r="C89" s="50" t="s">
        <v>3287</v>
      </c>
      <c r="D89" s="50" t="s">
        <v>4132</v>
      </c>
      <c r="E89" s="50" t="s">
        <v>3288</v>
      </c>
      <c r="F89" s="50" t="s">
        <v>4132</v>
      </c>
      <c r="G89" s="50" t="s">
        <v>3288</v>
      </c>
      <c r="H89" s="50" t="s">
        <v>4133</v>
      </c>
      <c r="I89" s="50" t="s">
        <v>3289</v>
      </c>
      <c r="J89" s="50" t="s">
        <v>4134</v>
      </c>
      <c r="K89" s="50" t="s">
        <v>3290</v>
      </c>
      <c r="L89" s="50" t="s">
        <v>4135</v>
      </c>
      <c r="M89" s="50" t="s">
        <v>3291</v>
      </c>
      <c r="N89" s="50" t="s">
        <v>4136</v>
      </c>
      <c r="O89" s="50" t="s">
        <v>3292</v>
      </c>
    </row>
    <row r="90" spans="1:15" x14ac:dyDescent="0.25">
      <c r="A90" t="s">
        <v>3293</v>
      </c>
      <c r="B90" s="50" t="s">
        <v>4137</v>
      </c>
      <c r="C90" s="50" t="s">
        <v>3294</v>
      </c>
      <c r="D90" s="50" t="s">
        <v>4138</v>
      </c>
      <c r="E90" s="50" t="s">
        <v>3295</v>
      </c>
      <c r="F90" s="50" t="s">
        <v>4138</v>
      </c>
      <c r="G90" s="50" t="s">
        <v>282</v>
      </c>
      <c r="H90" s="50" t="s">
        <v>4139</v>
      </c>
      <c r="I90" s="50" t="s">
        <v>3296</v>
      </c>
      <c r="J90" s="50" t="s">
        <v>4140</v>
      </c>
      <c r="K90" s="50" t="s">
        <v>3297</v>
      </c>
      <c r="L90" s="50" t="s">
        <v>4141</v>
      </c>
      <c r="M90" s="50" t="s">
        <v>3298</v>
      </c>
      <c r="N90" s="50" t="s">
        <v>4142</v>
      </c>
      <c r="O90" s="50" t="s">
        <v>3299</v>
      </c>
    </row>
    <row r="91" spans="1:15" x14ac:dyDescent="0.25">
      <c r="A91" t="s">
        <v>3300</v>
      </c>
      <c r="B91" s="50" t="s">
        <v>4143</v>
      </c>
      <c r="C91" s="50" t="s">
        <v>3301</v>
      </c>
      <c r="D91" s="50" t="s">
        <v>4144</v>
      </c>
      <c r="E91" s="50" t="s">
        <v>3302</v>
      </c>
      <c r="F91" s="50" t="s">
        <v>4144</v>
      </c>
      <c r="G91" s="50" t="s">
        <v>3303</v>
      </c>
      <c r="H91" s="50" t="s">
        <v>4145</v>
      </c>
      <c r="I91" s="50" t="s">
        <v>3304</v>
      </c>
      <c r="J91" s="50" t="s">
        <v>4146</v>
      </c>
      <c r="K91" s="50" t="s">
        <v>3305</v>
      </c>
      <c r="L91" s="50" t="s">
        <v>4147</v>
      </c>
      <c r="M91" s="50" t="s">
        <v>3306</v>
      </c>
      <c r="N91" s="50" t="s">
        <v>4148</v>
      </c>
      <c r="O91" s="50" t="s">
        <v>3307</v>
      </c>
    </row>
    <row r="92" spans="1:15" x14ac:dyDescent="0.25">
      <c r="A92" t="s">
        <v>3308</v>
      </c>
      <c r="B92" s="50" t="s">
        <v>4149</v>
      </c>
      <c r="C92" s="50" t="s">
        <v>3309</v>
      </c>
      <c r="D92" s="50" t="s">
        <v>4150</v>
      </c>
      <c r="E92" s="50" t="s">
        <v>3310</v>
      </c>
      <c r="F92" s="50" t="s">
        <v>4150</v>
      </c>
      <c r="G92" s="50" t="s">
        <v>3311</v>
      </c>
      <c r="H92" s="50" t="s">
        <v>4151</v>
      </c>
      <c r="I92" s="50" t="s">
        <v>3312</v>
      </c>
      <c r="J92" s="50" t="s">
        <v>4152</v>
      </c>
      <c r="K92" s="50" t="s">
        <v>3313</v>
      </c>
      <c r="L92" s="50" t="s">
        <v>4153</v>
      </c>
      <c r="M92" s="50" t="s">
        <v>3314</v>
      </c>
      <c r="N92" s="50" t="s">
        <v>4154</v>
      </c>
      <c r="O92" s="50" t="s">
        <v>3315</v>
      </c>
    </row>
    <row r="93" spans="1:15" x14ac:dyDescent="0.25">
      <c r="A93" t="s">
        <v>3316</v>
      </c>
      <c r="B93" s="50" t="s">
        <v>4155</v>
      </c>
      <c r="C93" s="50" t="s">
        <v>3317</v>
      </c>
      <c r="D93" s="50" t="s">
        <v>4156</v>
      </c>
      <c r="E93" s="50" t="s">
        <v>3318</v>
      </c>
      <c r="F93" s="50" t="s">
        <v>4156</v>
      </c>
      <c r="G93" s="50" t="s">
        <v>3318</v>
      </c>
      <c r="H93" s="50" t="s">
        <v>4157</v>
      </c>
      <c r="I93" s="50" t="s">
        <v>3319</v>
      </c>
      <c r="J93" s="50" t="s">
        <v>4158</v>
      </c>
      <c r="K93" s="50" t="s">
        <v>3320</v>
      </c>
      <c r="L93" s="50" t="s">
        <v>4159</v>
      </c>
      <c r="M93" s="50" t="s">
        <v>3321</v>
      </c>
      <c r="N93" s="50" t="s">
        <v>4160</v>
      </c>
      <c r="O93" s="50" t="s">
        <v>3322</v>
      </c>
    </row>
    <row r="94" spans="1:15" x14ac:dyDescent="0.25">
      <c r="A94" t="s">
        <v>3323</v>
      </c>
      <c r="B94" s="50" t="s">
        <v>4161</v>
      </c>
      <c r="C94" s="50" t="s">
        <v>3324</v>
      </c>
      <c r="D94" s="50" t="s">
        <v>4162</v>
      </c>
      <c r="E94" s="50" t="s">
        <v>3325</v>
      </c>
      <c r="F94" s="50" t="s">
        <v>4162</v>
      </c>
      <c r="G94" s="50" t="s">
        <v>3325</v>
      </c>
      <c r="H94" s="50" t="s">
        <v>4163</v>
      </c>
      <c r="I94" s="50" t="s">
        <v>3326</v>
      </c>
      <c r="J94" s="50" t="s">
        <v>4164</v>
      </c>
      <c r="K94" s="50" t="s">
        <v>3327</v>
      </c>
      <c r="L94" s="50" t="s">
        <v>4165</v>
      </c>
      <c r="M94" s="50" t="s">
        <v>3328</v>
      </c>
      <c r="N94" s="50" t="s">
        <v>4166</v>
      </c>
      <c r="O94" s="50" t="s">
        <v>3329</v>
      </c>
    </row>
    <row r="95" spans="1:15" x14ac:dyDescent="0.25">
      <c r="A95" t="s">
        <v>3330</v>
      </c>
      <c r="B95" s="50" t="s">
        <v>4167</v>
      </c>
      <c r="C95" s="50" t="s">
        <v>3331</v>
      </c>
      <c r="D95" s="50" t="s">
        <v>4168</v>
      </c>
      <c r="E95" s="50" t="s">
        <v>3332</v>
      </c>
      <c r="F95" s="50" t="s">
        <v>4169</v>
      </c>
      <c r="G95" s="50" t="s">
        <v>3333</v>
      </c>
      <c r="H95" s="50" t="s">
        <v>4170</v>
      </c>
      <c r="I95" s="50" t="s">
        <v>3334</v>
      </c>
      <c r="J95" s="50" t="s">
        <v>794</v>
      </c>
      <c r="K95" s="50" t="s">
        <v>3335</v>
      </c>
      <c r="L95" s="50" t="s">
        <v>4171</v>
      </c>
      <c r="M95" s="50" t="s">
        <v>3336</v>
      </c>
      <c r="N95" s="50" t="s">
        <v>4172</v>
      </c>
      <c r="O95" s="50" t="s">
        <v>3337</v>
      </c>
    </row>
    <row r="96" spans="1:15" x14ac:dyDescent="0.25">
      <c r="B96" s="50"/>
      <c r="C96" s="50"/>
      <c r="D96" s="50"/>
      <c r="E96" s="50"/>
      <c r="F96" s="50"/>
      <c r="G96" s="50"/>
      <c r="H96" s="50"/>
      <c r="I96" s="50"/>
      <c r="J96" s="50"/>
      <c r="K96" s="50"/>
      <c r="L96" s="50"/>
      <c r="M96" s="50"/>
      <c r="N96" s="50"/>
      <c r="O96" s="50"/>
    </row>
    <row r="97" spans="1:1" x14ac:dyDescent="0.25">
      <c r="A97" t="s">
        <v>224</v>
      </c>
    </row>
    <row r="98" spans="1:1" x14ac:dyDescent="0.25">
      <c r="A98" t="s">
        <v>707</v>
      </c>
    </row>
    <row r="100" spans="1:1" x14ac:dyDescent="0.25">
      <c r="A100" t="s">
        <v>189</v>
      </c>
    </row>
    <row r="101" spans="1:1" x14ac:dyDescent="0.25">
      <c r="A101" t="s">
        <v>280</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C95"/>
  <sheetViews>
    <sheetView workbookViewId="0"/>
  </sheetViews>
  <sheetFormatPr defaultRowHeight="15" x14ac:dyDescent="0.25"/>
  <cols>
    <col min="1" max="1" width="54.7109375" customWidth="1"/>
    <col min="2" max="2" width="90.7109375" customWidth="1"/>
  </cols>
  <sheetData>
    <row r="1" spans="1:3" x14ac:dyDescent="0.25">
      <c r="A1" s="4" t="s">
        <v>59</v>
      </c>
      <c r="C1" s="1" t="str">
        <f>HYPERLINK("#'INDEX'!A1", "Back to INDEX")</f>
        <v>Back to INDEX</v>
      </c>
    </row>
    <row r="2" spans="1:3" x14ac:dyDescent="0.25">
      <c r="A2" s="3" t="s">
        <v>1247</v>
      </c>
      <c r="B2" s="3" t="s">
        <v>1248</v>
      </c>
    </row>
    <row r="3" spans="1:3" x14ac:dyDescent="0.25">
      <c r="A3" t="s">
        <v>4173</v>
      </c>
      <c r="B3" s="51" t="s">
        <v>4174</v>
      </c>
    </row>
    <row r="4" spans="1:3" x14ac:dyDescent="0.25">
      <c r="A4" t="s">
        <v>3003</v>
      </c>
      <c r="B4" s="51" t="s">
        <v>4175</v>
      </c>
    </row>
    <row r="5" spans="1:3" x14ac:dyDescent="0.25">
      <c r="A5" t="s">
        <v>4176</v>
      </c>
      <c r="B5" s="51" t="s">
        <v>4177</v>
      </c>
    </row>
    <row r="6" spans="1:3" x14ac:dyDescent="0.25">
      <c r="A6" t="s">
        <v>4178</v>
      </c>
      <c r="B6" s="51" t="s">
        <v>4179</v>
      </c>
    </row>
    <row r="7" spans="1:3" x14ac:dyDescent="0.25">
      <c r="A7" t="s">
        <v>4180</v>
      </c>
      <c r="B7" s="51" t="s">
        <v>4181</v>
      </c>
    </row>
    <row r="8" spans="1:3" x14ac:dyDescent="0.25">
      <c r="A8" t="s">
        <v>4182</v>
      </c>
      <c r="B8" s="51" t="s">
        <v>4183</v>
      </c>
    </row>
    <row r="9" spans="1:3" x14ac:dyDescent="0.25">
      <c r="A9" t="s">
        <v>4184</v>
      </c>
      <c r="B9" s="51" t="s">
        <v>4185</v>
      </c>
    </row>
    <row r="10" spans="1:3" x14ac:dyDescent="0.25">
      <c r="A10" t="s">
        <v>4186</v>
      </c>
      <c r="B10" s="51" t="s">
        <v>4187</v>
      </c>
    </row>
    <row r="11" spans="1:3" x14ac:dyDescent="0.25">
      <c r="A11" t="s">
        <v>4188</v>
      </c>
      <c r="B11" s="51" t="s">
        <v>4189</v>
      </c>
    </row>
    <row r="12" spans="1:3" x14ac:dyDescent="0.25">
      <c r="A12" t="s">
        <v>4190</v>
      </c>
      <c r="B12" s="51" t="s">
        <v>4191</v>
      </c>
    </row>
    <row r="13" spans="1:3" x14ac:dyDescent="0.25">
      <c r="A13" t="s">
        <v>4192</v>
      </c>
      <c r="B13" s="51" t="s">
        <v>4193</v>
      </c>
    </row>
    <row r="14" spans="1:3" x14ac:dyDescent="0.25">
      <c r="A14" t="s">
        <v>4194</v>
      </c>
      <c r="B14" s="51" t="s">
        <v>4195</v>
      </c>
    </row>
    <row r="15" spans="1:3" x14ac:dyDescent="0.25">
      <c r="A15" t="s">
        <v>4196</v>
      </c>
      <c r="B15" s="51" t="s">
        <v>4197</v>
      </c>
    </row>
    <row r="16" spans="1:3" x14ac:dyDescent="0.25">
      <c r="A16" t="s">
        <v>4198</v>
      </c>
      <c r="B16" s="51" t="s">
        <v>4199</v>
      </c>
    </row>
    <row r="17" spans="1:2" x14ac:dyDescent="0.25">
      <c r="A17" t="s">
        <v>4200</v>
      </c>
      <c r="B17" s="51" t="s">
        <v>4201</v>
      </c>
    </row>
    <row r="18" spans="1:2" x14ac:dyDescent="0.25">
      <c r="A18" t="s">
        <v>4202</v>
      </c>
      <c r="B18" s="51" t="s">
        <v>4203</v>
      </c>
    </row>
    <row r="19" spans="1:2" x14ac:dyDescent="0.25">
      <c r="A19" t="s">
        <v>4204</v>
      </c>
      <c r="B19" s="51" t="s">
        <v>4205</v>
      </c>
    </row>
    <row r="20" spans="1:2" x14ac:dyDescent="0.25">
      <c r="A20" t="s">
        <v>4206</v>
      </c>
      <c r="B20" s="51" t="s">
        <v>4207</v>
      </c>
    </row>
    <row r="21" spans="1:2" x14ac:dyDescent="0.25">
      <c r="A21" t="s">
        <v>4208</v>
      </c>
      <c r="B21" s="51" t="s">
        <v>4209</v>
      </c>
    </row>
    <row r="22" spans="1:2" x14ac:dyDescent="0.25">
      <c r="A22" t="s">
        <v>4210</v>
      </c>
      <c r="B22" s="51" t="s">
        <v>4211</v>
      </c>
    </row>
    <row r="23" spans="1:2" x14ac:dyDescent="0.25">
      <c r="A23" t="s">
        <v>4212</v>
      </c>
      <c r="B23" s="51" t="s">
        <v>4213</v>
      </c>
    </row>
    <row r="24" spans="1:2" x14ac:dyDescent="0.25">
      <c r="A24" t="s">
        <v>4214</v>
      </c>
      <c r="B24" s="51" t="s">
        <v>4215</v>
      </c>
    </row>
    <row r="25" spans="1:2" x14ac:dyDescent="0.25">
      <c r="A25" t="s">
        <v>4216</v>
      </c>
      <c r="B25" s="51" t="s">
        <v>4217</v>
      </c>
    </row>
    <row r="26" spans="1:2" x14ac:dyDescent="0.25">
      <c r="A26" t="s">
        <v>4218</v>
      </c>
      <c r="B26" s="51" t="s">
        <v>4219</v>
      </c>
    </row>
    <row r="27" spans="1:2" x14ac:dyDescent="0.25">
      <c r="A27" t="s">
        <v>4220</v>
      </c>
      <c r="B27" s="51" t="s">
        <v>4221</v>
      </c>
    </row>
    <row r="28" spans="1:2" x14ac:dyDescent="0.25">
      <c r="A28" t="s">
        <v>4222</v>
      </c>
      <c r="B28" s="51" t="s">
        <v>4223</v>
      </c>
    </row>
    <row r="29" spans="1:2" x14ac:dyDescent="0.25">
      <c r="A29" t="s">
        <v>4224</v>
      </c>
      <c r="B29" s="51" t="s">
        <v>4225</v>
      </c>
    </row>
    <row r="30" spans="1:2" x14ac:dyDescent="0.25">
      <c r="A30" t="s">
        <v>4226</v>
      </c>
      <c r="B30" s="51" t="s">
        <v>4227</v>
      </c>
    </row>
    <row r="31" spans="1:2" x14ac:dyDescent="0.25">
      <c r="A31" t="s">
        <v>4228</v>
      </c>
      <c r="B31" s="51" t="s">
        <v>4229</v>
      </c>
    </row>
    <row r="32" spans="1:2" x14ac:dyDescent="0.25">
      <c r="A32" t="s">
        <v>4230</v>
      </c>
      <c r="B32" s="51" t="s">
        <v>4231</v>
      </c>
    </row>
    <row r="33" spans="1:2" x14ac:dyDescent="0.25">
      <c r="A33" t="s">
        <v>4232</v>
      </c>
      <c r="B33" s="51" t="s">
        <v>4233</v>
      </c>
    </row>
    <row r="34" spans="1:2" x14ac:dyDescent="0.25">
      <c r="A34" t="s">
        <v>4234</v>
      </c>
      <c r="B34" s="51" t="s">
        <v>4235</v>
      </c>
    </row>
    <row r="35" spans="1:2" x14ac:dyDescent="0.25">
      <c r="A35" t="s">
        <v>4236</v>
      </c>
      <c r="B35" s="51" t="s">
        <v>4237</v>
      </c>
    </row>
    <row r="36" spans="1:2" x14ac:dyDescent="0.25">
      <c r="A36" t="s">
        <v>4238</v>
      </c>
      <c r="B36" s="51" t="s">
        <v>4239</v>
      </c>
    </row>
    <row r="37" spans="1:2" x14ac:dyDescent="0.25">
      <c r="A37" t="s">
        <v>4240</v>
      </c>
      <c r="B37" s="51" t="s">
        <v>4241</v>
      </c>
    </row>
    <row r="38" spans="1:2" x14ac:dyDescent="0.25">
      <c r="A38" t="s">
        <v>4242</v>
      </c>
      <c r="B38" s="51" t="s">
        <v>4243</v>
      </c>
    </row>
    <row r="39" spans="1:2" x14ac:dyDescent="0.25">
      <c r="A39" t="s">
        <v>4244</v>
      </c>
      <c r="B39" s="51" t="s">
        <v>4245</v>
      </c>
    </row>
    <row r="40" spans="1:2" x14ac:dyDescent="0.25">
      <c r="A40" t="s">
        <v>4246</v>
      </c>
      <c r="B40" s="51" t="s">
        <v>4247</v>
      </c>
    </row>
    <row r="41" spans="1:2" x14ac:dyDescent="0.25">
      <c r="A41" t="s">
        <v>4248</v>
      </c>
      <c r="B41" s="51" t="s">
        <v>4249</v>
      </c>
    </row>
    <row r="42" spans="1:2" x14ac:dyDescent="0.25">
      <c r="A42" t="s">
        <v>4250</v>
      </c>
      <c r="B42" s="51" t="s">
        <v>4251</v>
      </c>
    </row>
    <row r="43" spans="1:2" x14ac:dyDescent="0.25">
      <c r="A43" t="s">
        <v>4252</v>
      </c>
      <c r="B43" s="51" t="s">
        <v>4253</v>
      </c>
    </row>
    <row r="44" spans="1:2" x14ac:dyDescent="0.25">
      <c r="A44" t="s">
        <v>4254</v>
      </c>
      <c r="B44" s="51" t="s">
        <v>4255</v>
      </c>
    </row>
    <row r="45" spans="1:2" x14ac:dyDescent="0.25">
      <c r="A45" t="s">
        <v>4256</v>
      </c>
      <c r="B45" s="51" t="s">
        <v>4257</v>
      </c>
    </row>
    <row r="46" spans="1:2" x14ac:dyDescent="0.25">
      <c r="A46" t="s">
        <v>4258</v>
      </c>
      <c r="B46" s="51" t="s">
        <v>4259</v>
      </c>
    </row>
    <row r="47" spans="1:2" x14ac:dyDescent="0.25">
      <c r="A47" t="s">
        <v>4260</v>
      </c>
      <c r="B47" s="51" t="s">
        <v>4261</v>
      </c>
    </row>
    <row r="48" spans="1:2" x14ac:dyDescent="0.25">
      <c r="A48" t="s">
        <v>4262</v>
      </c>
      <c r="B48" s="51" t="s">
        <v>4263</v>
      </c>
    </row>
    <row r="49" spans="1:2" x14ac:dyDescent="0.25">
      <c r="A49" t="s">
        <v>4264</v>
      </c>
      <c r="B49" s="51" t="s">
        <v>4265</v>
      </c>
    </row>
    <row r="50" spans="1:2" x14ac:dyDescent="0.25">
      <c r="A50" t="s">
        <v>4266</v>
      </c>
      <c r="B50" s="51" t="s">
        <v>4267</v>
      </c>
    </row>
    <row r="51" spans="1:2" x14ac:dyDescent="0.25">
      <c r="A51" t="s">
        <v>4268</v>
      </c>
      <c r="B51" s="51" t="s">
        <v>4269</v>
      </c>
    </row>
    <row r="52" spans="1:2" x14ac:dyDescent="0.25">
      <c r="A52" t="s">
        <v>4270</v>
      </c>
      <c r="B52" s="51" t="s">
        <v>4271</v>
      </c>
    </row>
    <row r="53" spans="1:2" x14ac:dyDescent="0.25">
      <c r="A53" t="s">
        <v>4272</v>
      </c>
      <c r="B53" s="51" t="s">
        <v>4273</v>
      </c>
    </row>
    <row r="54" spans="1:2" x14ac:dyDescent="0.25">
      <c r="A54" t="s">
        <v>4274</v>
      </c>
      <c r="B54" s="51" t="s">
        <v>4275</v>
      </c>
    </row>
    <row r="55" spans="1:2" x14ac:dyDescent="0.25">
      <c r="A55" t="s">
        <v>4276</v>
      </c>
      <c r="B55" s="51" t="s">
        <v>4277</v>
      </c>
    </row>
    <row r="56" spans="1:2" x14ac:dyDescent="0.25">
      <c r="A56" t="s">
        <v>4278</v>
      </c>
      <c r="B56" s="51" t="s">
        <v>4279</v>
      </c>
    </row>
    <row r="57" spans="1:2" x14ac:dyDescent="0.25">
      <c r="A57" t="s">
        <v>4280</v>
      </c>
      <c r="B57" s="51" t="s">
        <v>4281</v>
      </c>
    </row>
    <row r="58" spans="1:2" x14ac:dyDescent="0.25">
      <c r="A58" t="s">
        <v>4282</v>
      </c>
      <c r="B58" s="51" t="s">
        <v>4283</v>
      </c>
    </row>
    <row r="59" spans="1:2" x14ac:dyDescent="0.25">
      <c r="A59" t="s">
        <v>4284</v>
      </c>
      <c r="B59" s="51" t="s">
        <v>4285</v>
      </c>
    </row>
    <row r="60" spans="1:2" x14ac:dyDescent="0.25">
      <c r="A60" t="s">
        <v>4286</v>
      </c>
      <c r="B60" s="51" t="s">
        <v>4287</v>
      </c>
    </row>
    <row r="61" spans="1:2" x14ac:dyDescent="0.25">
      <c r="A61" t="s">
        <v>4288</v>
      </c>
      <c r="B61" s="51" t="s">
        <v>4289</v>
      </c>
    </row>
    <row r="62" spans="1:2" x14ac:dyDescent="0.25">
      <c r="A62" t="s">
        <v>4290</v>
      </c>
      <c r="B62" s="51" t="s">
        <v>4291</v>
      </c>
    </row>
    <row r="63" spans="1:2" x14ac:dyDescent="0.25">
      <c r="A63" t="s">
        <v>4292</v>
      </c>
      <c r="B63" s="51" t="s">
        <v>4293</v>
      </c>
    </row>
    <row r="64" spans="1:2" x14ac:dyDescent="0.25">
      <c r="A64" t="s">
        <v>4294</v>
      </c>
      <c r="B64" s="51" t="s">
        <v>4295</v>
      </c>
    </row>
    <row r="65" spans="1:2" x14ac:dyDescent="0.25">
      <c r="A65" t="s">
        <v>4296</v>
      </c>
      <c r="B65" s="51" t="s">
        <v>4297</v>
      </c>
    </row>
    <row r="66" spans="1:2" x14ac:dyDescent="0.25">
      <c r="A66" t="s">
        <v>4298</v>
      </c>
      <c r="B66" s="51" t="s">
        <v>4299</v>
      </c>
    </row>
    <row r="67" spans="1:2" x14ac:dyDescent="0.25">
      <c r="A67" t="s">
        <v>4300</v>
      </c>
      <c r="B67" s="51" t="s">
        <v>282</v>
      </c>
    </row>
    <row r="68" spans="1:2" x14ac:dyDescent="0.25">
      <c r="A68" t="s">
        <v>4301</v>
      </c>
      <c r="B68" s="51" t="s">
        <v>282</v>
      </c>
    </row>
    <row r="69" spans="1:2" x14ac:dyDescent="0.25">
      <c r="A69" t="s">
        <v>4302</v>
      </c>
      <c r="B69" s="51" t="s">
        <v>282</v>
      </c>
    </row>
    <row r="70" spans="1:2" x14ac:dyDescent="0.25">
      <c r="A70" t="s">
        <v>4303</v>
      </c>
      <c r="B70" s="51" t="s">
        <v>282</v>
      </c>
    </row>
    <row r="71" spans="1:2" x14ac:dyDescent="0.25">
      <c r="A71" t="s">
        <v>4304</v>
      </c>
      <c r="B71" s="51" t="s">
        <v>282</v>
      </c>
    </row>
    <row r="72" spans="1:2" x14ac:dyDescent="0.25">
      <c r="A72" t="s">
        <v>4305</v>
      </c>
      <c r="B72" s="51" t="s">
        <v>178</v>
      </c>
    </row>
    <row r="73" spans="1:2" x14ac:dyDescent="0.25">
      <c r="A73" t="s">
        <v>4306</v>
      </c>
      <c r="B73" s="51" t="s">
        <v>178</v>
      </c>
    </row>
    <row r="74" spans="1:2" x14ac:dyDescent="0.25">
      <c r="A74" t="s">
        <v>4307</v>
      </c>
      <c r="B74" s="51" t="s">
        <v>282</v>
      </c>
    </row>
    <row r="75" spans="1:2" x14ac:dyDescent="0.25">
      <c r="A75" t="s">
        <v>4308</v>
      </c>
      <c r="B75" s="51" t="s">
        <v>178</v>
      </c>
    </row>
    <row r="76" spans="1:2" x14ac:dyDescent="0.25">
      <c r="A76" t="s">
        <v>4309</v>
      </c>
      <c r="B76" s="51" t="s">
        <v>178</v>
      </c>
    </row>
    <row r="77" spans="1:2" x14ac:dyDescent="0.25">
      <c r="A77" t="s">
        <v>4310</v>
      </c>
      <c r="B77" s="51" t="s">
        <v>282</v>
      </c>
    </row>
    <row r="78" spans="1:2" x14ac:dyDescent="0.25">
      <c r="A78" t="s">
        <v>4311</v>
      </c>
      <c r="B78" s="51" t="s">
        <v>282</v>
      </c>
    </row>
    <row r="79" spans="1:2" x14ac:dyDescent="0.25">
      <c r="A79" t="s">
        <v>4312</v>
      </c>
      <c r="B79" s="51" t="s">
        <v>282</v>
      </c>
    </row>
    <row r="80" spans="1:2" x14ac:dyDescent="0.25">
      <c r="A80" t="s">
        <v>4313</v>
      </c>
      <c r="B80" s="51" t="s">
        <v>282</v>
      </c>
    </row>
    <row r="81" spans="1:2" x14ac:dyDescent="0.25">
      <c r="A81" t="s">
        <v>4314</v>
      </c>
      <c r="B81" s="51" t="s">
        <v>178</v>
      </c>
    </row>
    <row r="82" spans="1:2" x14ac:dyDescent="0.25">
      <c r="A82" t="s">
        <v>4315</v>
      </c>
      <c r="B82" s="51" t="s">
        <v>178</v>
      </c>
    </row>
    <row r="83" spans="1:2" x14ac:dyDescent="0.25">
      <c r="A83" t="s">
        <v>4316</v>
      </c>
      <c r="B83" s="51" t="s">
        <v>178</v>
      </c>
    </row>
    <row r="84" spans="1:2" x14ac:dyDescent="0.25">
      <c r="A84" t="s">
        <v>4317</v>
      </c>
      <c r="B84" s="51" t="s">
        <v>282</v>
      </c>
    </row>
    <row r="85" spans="1:2" x14ac:dyDescent="0.25">
      <c r="A85" t="s">
        <v>4318</v>
      </c>
      <c r="B85" s="51" t="s">
        <v>178</v>
      </c>
    </row>
    <row r="86" spans="1:2" x14ac:dyDescent="0.25">
      <c r="A86" t="s">
        <v>4319</v>
      </c>
      <c r="B86" s="51" t="s">
        <v>282</v>
      </c>
    </row>
    <row r="87" spans="1:2" x14ac:dyDescent="0.25">
      <c r="A87" t="s">
        <v>4320</v>
      </c>
      <c r="B87" s="51" t="s">
        <v>282</v>
      </c>
    </row>
    <row r="88" spans="1:2" x14ac:dyDescent="0.25">
      <c r="A88" t="s">
        <v>4321</v>
      </c>
      <c r="B88" s="51" t="s">
        <v>178</v>
      </c>
    </row>
    <row r="89" spans="1:2" x14ac:dyDescent="0.25">
      <c r="A89" t="s">
        <v>4322</v>
      </c>
      <c r="B89" s="51" t="s">
        <v>178</v>
      </c>
    </row>
    <row r="90" spans="1:2" x14ac:dyDescent="0.25">
      <c r="A90" t="s">
        <v>4323</v>
      </c>
      <c r="B90" s="51" t="s">
        <v>282</v>
      </c>
    </row>
    <row r="91" spans="1:2" x14ac:dyDescent="0.25">
      <c r="A91" t="s">
        <v>4324</v>
      </c>
      <c r="B91" s="51" t="s">
        <v>282</v>
      </c>
    </row>
    <row r="92" spans="1:2" x14ac:dyDescent="0.25">
      <c r="A92" t="s">
        <v>4325</v>
      </c>
      <c r="B92" s="51" t="s">
        <v>282</v>
      </c>
    </row>
    <row r="93" spans="1:2" x14ac:dyDescent="0.25">
      <c r="A93" t="s">
        <v>4326</v>
      </c>
      <c r="B93" s="51" t="s">
        <v>178</v>
      </c>
    </row>
    <row r="94" spans="1:2" x14ac:dyDescent="0.25">
      <c r="A94" t="s">
        <v>4327</v>
      </c>
      <c r="B94" s="51" t="s">
        <v>178</v>
      </c>
    </row>
    <row r="95" spans="1:2" x14ac:dyDescent="0.25">
      <c r="B95" s="51"/>
    </row>
  </sheetData>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P112"/>
  <sheetViews>
    <sheetView workbookViewId="0"/>
  </sheetViews>
  <sheetFormatPr defaultRowHeight="15" x14ac:dyDescent="0.25"/>
  <cols>
    <col min="1" max="1" width="54.7109375" customWidth="1"/>
    <col min="2" max="15" width="12.7109375" customWidth="1"/>
  </cols>
  <sheetData>
    <row r="1" spans="1:16" x14ac:dyDescent="0.25">
      <c r="A1" s="4" t="s">
        <v>61</v>
      </c>
      <c r="P1" s="1" t="str">
        <f>HYPERLINK("#'INDEX'!A1", "Back to INDEX")</f>
        <v>Back to INDEX</v>
      </c>
    </row>
    <row r="2" spans="1:16" ht="76.5" x14ac:dyDescent="0.25">
      <c r="A2" s="3" t="s">
        <v>178</v>
      </c>
      <c r="B2" s="3" t="s">
        <v>1290</v>
      </c>
      <c r="C2" s="3" t="s">
        <v>1291</v>
      </c>
      <c r="D2" s="3" t="s">
        <v>1292</v>
      </c>
      <c r="E2" s="3" t="s">
        <v>1293</v>
      </c>
      <c r="F2" s="3" t="s">
        <v>1294</v>
      </c>
      <c r="G2" s="3" t="s">
        <v>1295</v>
      </c>
      <c r="H2" s="3" t="s">
        <v>1296</v>
      </c>
      <c r="I2" s="3" t="s">
        <v>1297</v>
      </c>
      <c r="J2" s="3" t="s">
        <v>1298</v>
      </c>
      <c r="K2" s="3" t="s">
        <v>1299</v>
      </c>
      <c r="L2" s="3" t="s">
        <v>1300</v>
      </c>
      <c r="M2" s="3" t="s">
        <v>1301</v>
      </c>
      <c r="N2" s="3" t="s">
        <v>1302</v>
      </c>
      <c r="O2" s="3" t="s">
        <v>1303</v>
      </c>
    </row>
    <row r="3" spans="1:16" x14ac:dyDescent="0.25">
      <c r="A3" t="s">
        <v>2761</v>
      </c>
      <c r="B3" s="52" t="s">
        <v>178</v>
      </c>
      <c r="C3" s="52" t="s">
        <v>2762</v>
      </c>
      <c r="D3" s="52" t="s">
        <v>178</v>
      </c>
      <c r="E3" s="52" t="s">
        <v>2763</v>
      </c>
      <c r="F3" s="52" t="s">
        <v>178</v>
      </c>
      <c r="G3" s="52" t="s">
        <v>2763</v>
      </c>
      <c r="H3" s="52" t="s">
        <v>178</v>
      </c>
      <c r="I3" s="52" t="s">
        <v>2764</v>
      </c>
      <c r="J3" s="52" t="s">
        <v>178</v>
      </c>
      <c r="K3" s="52" t="s">
        <v>2765</v>
      </c>
      <c r="L3" s="52" t="s">
        <v>178</v>
      </c>
      <c r="M3" s="52" t="s">
        <v>2766</v>
      </c>
      <c r="N3" s="52" t="s">
        <v>178</v>
      </c>
      <c r="O3" s="52" t="s">
        <v>2767</v>
      </c>
    </row>
    <row r="4" spans="1:16" x14ac:dyDescent="0.25">
      <c r="A4" t="s">
        <v>2768</v>
      </c>
      <c r="B4" s="52" t="s">
        <v>4328</v>
      </c>
      <c r="C4" s="52" t="s">
        <v>3338</v>
      </c>
      <c r="D4" s="52" t="s">
        <v>4329</v>
      </c>
      <c r="E4" s="52" t="s">
        <v>3339</v>
      </c>
      <c r="F4" s="52" t="s">
        <v>4329</v>
      </c>
      <c r="G4" s="52" t="s">
        <v>3340</v>
      </c>
      <c r="H4" s="52" t="s">
        <v>4330</v>
      </c>
      <c r="I4" s="52" t="s">
        <v>3341</v>
      </c>
      <c r="J4" s="52" t="s">
        <v>4331</v>
      </c>
      <c r="K4" s="52" t="s">
        <v>3342</v>
      </c>
      <c r="L4" s="52" t="s">
        <v>4332</v>
      </c>
      <c r="M4" s="52" t="s">
        <v>3343</v>
      </c>
      <c r="N4" s="52" t="s">
        <v>4333</v>
      </c>
      <c r="O4" s="52" t="s">
        <v>3344</v>
      </c>
    </row>
    <row r="5" spans="1:16" x14ac:dyDescent="0.25">
      <c r="A5" t="s">
        <v>2776</v>
      </c>
      <c r="B5" s="52" t="s">
        <v>4334</v>
      </c>
      <c r="C5" s="52" t="s">
        <v>3345</v>
      </c>
      <c r="D5" s="52" t="s">
        <v>4335</v>
      </c>
      <c r="E5" s="52" t="s">
        <v>3346</v>
      </c>
      <c r="F5" s="52" t="s">
        <v>4336</v>
      </c>
      <c r="G5" s="52" t="s">
        <v>3347</v>
      </c>
      <c r="H5" s="52" t="s">
        <v>4337</v>
      </c>
      <c r="I5" s="52" t="s">
        <v>3348</v>
      </c>
      <c r="J5" s="52" t="s">
        <v>4338</v>
      </c>
      <c r="K5" s="52" t="s">
        <v>3349</v>
      </c>
      <c r="L5" s="52" t="s">
        <v>4339</v>
      </c>
      <c r="M5" s="52" t="s">
        <v>3350</v>
      </c>
      <c r="N5" s="52" t="s">
        <v>1951</v>
      </c>
      <c r="O5" s="52" t="s">
        <v>3351</v>
      </c>
    </row>
    <row r="6" spans="1:16" x14ac:dyDescent="0.25">
      <c r="A6" t="s">
        <v>2784</v>
      </c>
      <c r="B6" s="52" t="s">
        <v>4340</v>
      </c>
      <c r="C6" s="52" t="s">
        <v>3352</v>
      </c>
      <c r="D6" s="52" t="s">
        <v>4341</v>
      </c>
      <c r="E6" s="52" t="s">
        <v>3353</v>
      </c>
      <c r="F6" s="52" t="s">
        <v>4341</v>
      </c>
      <c r="G6" s="52" t="s">
        <v>3354</v>
      </c>
      <c r="H6" s="52" t="s">
        <v>4342</v>
      </c>
      <c r="I6" s="52" t="s">
        <v>3355</v>
      </c>
      <c r="J6" s="52" t="s">
        <v>4343</v>
      </c>
      <c r="K6" s="52" t="s">
        <v>3356</v>
      </c>
      <c r="L6" s="52" t="s">
        <v>4344</v>
      </c>
      <c r="M6" s="52" t="s">
        <v>3357</v>
      </c>
      <c r="N6" s="52" t="s">
        <v>4345</v>
      </c>
      <c r="O6" s="52" t="s">
        <v>3358</v>
      </c>
    </row>
    <row r="7" spans="1:16" x14ac:dyDescent="0.25">
      <c r="A7" t="s">
        <v>2792</v>
      </c>
      <c r="B7" s="52" t="s">
        <v>3796</v>
      </c>
      <c r="C7" s="52" t="s">
        <v>3359</v>
      </c>
      <c r="D7" s="52" t="s">
        <v>3797</v>
      </c>
      <c r="E7" s="52" t="s">
        <v>3360</v>
      </c>
      <c r="F7" s="52" t="s">
        <v>3798</v>
      </c>
      <c r="G7" s="52" t="s">
        <v>3361</v>
      </c>
      <c r="H7" s="52" t="s">
        <v>3799</v>
      </c>
      <c r="I7" s="52" t="s">
        <v>3362</v>
      </c>
      <c r="J7" s="52" t="s">
        <v>3800</v>
      </c>
      <c r="K7" s="52" t="s">
        <v>3363</v>
      </c>
      <c r="L7" s="52" t="s">
        <v>3801</v>
      </c>
      <c r="M7" s="52" t="s">
        <v>3364</v>
      </c>
      <c r="N7" s="52" t="s">
        <v>3802</v>
      </c>
      <c r="O7" s="52" t="s">
        <v>3365</v>
      </c>
    </row>
    <row r="8" spans="1:16" x14ac:dyDescent="0.25">
      <c r="A8" t="s">
        <v>2798</v>
      </c>
      <c r="B8" s="52" t="s">
        <v>4346</v>
      </c>
      <c r="C8" s="52" t="s">
        <v>3366</v>
      </c>
      <c r="D8" s="52" t="s">
        <v>4347</v>
      </c>
      <c r="E8" s="52" t="s">
        <v>3367</v>
      </c>
      <c r="F8" s="52" t="s">
        <v>4348</v>
      </c>
      <c r="G8" s="52" t="s">
        <v>3368</v>
      </c>
      <c r="H8" s="52" t="s">
        <v>4349</v>
      </c>
      <c r="I8" s="52" t="s">
        <v>3369</v>
      </c>
      <c r="J8" s="52" t="s">
        <v>4350</v>
      </c>
      <c r="K8" s="52" t="s">
        <v>3370</v>
      </c>
      <c r="L8" s="52" t="s">
        <v>4351</v>
      </c>
      <c r="M8" s="52" t="s">
        <v>3371</v>
      </c>
      <c r="N8" s="52" t="s">
        <v>718</v>
      </c>
      <c r="O8" s="52" t="s">
        <v>3372</v>
      </c>
    </row>
    <row r="9" spans="1:16" x14ac:dyDescent="0.25">
      <c r="A9" t="s">
        <v>2806</v>
      </c>
      <c r="B9" s="52" t="s">
        <v>178</v>
      </c>
      <c r="C9" s="52" t="s">
        <v>2807</v>
      </c>
      <c r="D9" s="52" t="s">
        <v>178</v>
      </c>
      <c r="E9" s="52" t="s">
        <v>2808</v>
      </c>
      <c r="F9" s="52" t="s">
        <v>178</v>
      </c>
      <c r="G9" s="52" t="s">
        <v>2808</v>
      </c>
      <c r="H9" s="52" t="s">
        <v>178</v>
      </c>
      <c r="I9" s="52" t="s">
        <v>2809</v>
      </c>
      <c r="J9" s="52" t="s">
        <v>178</v>
      </c>
      <c r="K9" s="52" t="s">
        <v>2810</v>
      </c>
      <c r="L9" s="52" t="s">
        <v>178</v>
      </c>
      <c r="M9" s="52" t="s">
        <v>2811</v>
      </c>
      <c r="N9" s="52" t="s">
        <v>178</v>
      </c>
      <c r="O9" s="52" t="s">
        <v>2812</v>
      </c>
    </row>
    <row r="10" spans="1:16" x14ac:dyDescent="0.25">
      <c r="A10" t="s">
        <v>2813</v>
      </c>
      <c r="B10" s="52" t="s">
        <v>4352</v>
      </c>
      <c r="C10" s="52" t="s">
        <v>3373</v>
      </c>
      <c r="D10" s="52" t="s">
        <v>4353</v>
      </c>
      <c r="E10" s="52" t="s">
        <v>3374</v>
      </c>
      <c r="F10" s="52" t="s">
        <v>4353</v>
      </c>
      <c r="G10" s="52" t="s">
        <v>3375</v>
      </c>
      <c r="H10" s="52" t="s">
        <v>4354</v>
      </c>
      <c r="I10" s="52" t="s">
        <v>3376</v>
      </c>
      <c r="J10" s="52" t="s">
        <v>4355</v>
      </c>
      <c r="K10" s="52" t="s">
        <v>3377</v>
      </c>
      <c r="L10" s="52" t="s">
        <v>4356</v>
      </c>
      <c r="M10" s="52" t="s">
        <v>3378</v>
      </c>
      <c r="N10" s="52" t="s">
        <v>4357</v>
      </c>
      <c r="O10" s="52" t="s">
        <v>3379</v>
      </c>
    </row>
    <row r="11" spans="1:16" x14ac:dyDescent="0.25">
      <c r="A11" t="s">
        <v>2820</v>
      </c>
      <c r="B11" s="52" t="s">
        <v>4358</v>
      </c>
      <c r="C11" s="52" t="s">
        <v>3380</v>
      </c>
      <c r="D11" s="52" t="s">
        <v>4359</v>
      </c>
      <c r="E11" s="52" t="s">
        <v>3381</v>
      </c>
      <c r="F11" s="52" t="s">
        <v>4360</v>
      </c>
      <c r="G11" s="52" t="s">
        <v>3382</v>
      </c>
      <c r="H11" s="52" t="s">
        <v>4361</v>
      </c>
      <c r="I11" s="52" t="s">
        <v>3383</v>
      </c>
      <c r="J11" s="52" t="s">
        <v>4362</v>
      </c>
      <c r="K11" s="52" t="s">
        <v>3384</v>
      </c>
      <c r="L11" s="52" t="s">
        <v>4363</v>
      </c>
      <c r="M11" s="52" t="s">
        <v>3385</v>
      </c>
      <c r="N11" s="52" t="s">
        <v>4364</v>
      </c>
      <c r="O11" s="52" t="s">
        <v>3386</v>
      </c>
    </row>
    <row r="12" spans="1:16" x14ac:dyDescent="0.25">
      <c r="A12" t="s">
        <v>2826</v>
      </c>
      <c r="B12" s="52" t="s">
        <v>178</v>
      </c>
      <c r="C12" s="52" t="s">
        <v>178</v>
      </c>
      <c r="D12" s="52" t="s">
        <v>178</v>
      </c>
      <c r="E12" s="52" t="s">
        <v>178</v>
      </c>
      <c r="F12" s="52" t="s">
        <v>178</v>
      </c>
      <c r="G12" s="52" t="s">
        <v>178</v>
      </c>
      <c r="H12" s="52" t="s">
        <v>178</v>
      </c>
      <c r="I12" s="52" t="s">
        <v>178</v>
      </c>
      <c r="J12" s="52" t="s">
        <v>178</v>
      </c>
      <c r="K12" s="52" t="s">
        <v>178</v>
      </c>
      <c r="L12" s="52" t="s">
        <v>178</v>
      </c>
      <c r="M12" s="52" t="s">
        <v>178</v>
      </c>
      <c r="N12" s="52" t="s">
        <v>178</v>
      </c>
      <c r="O12" s="52" t="s">
        <v>178</v>
      </c>
    </row>
    <row r="13" spans="1:16" x14ac:dyDescent="0.25">
      <c r="A13" t="s">
        <v>2827</v>
      </c>
      <c r="B13" s="52" t="s">
        <v>4365</v>
      </c>
      <c r="C13" s="52" t="s">
        <v>3387</v>
      </c>
      <c r="D13" s="52" t="s">
        <v>4366</v>
      </c>
      <c r="E13" s="52" t="s">
        <v>3388</v>
      </c>
      <c r="F13" s="52" t="s">
        <v>4367</v>
      </c>
      <c r="G13" s="52" t="s">
        <v>3389</v>
      </c>
      <c r="H13" s="52" t="s">
        <v>4368</v>
      </c>
      <c r="I13" s="52" t="s">
        <v>3390</v>
      </c>
      <c r="J13" s="52" t="s">
        <v>4369</v>
      </c>
      <c r="K13" s="52" t="s">
        <v>3391</v>
      </c>
      <c r="L13" s="52" t="s">
        <v>4370</v>
      </c>
      <c r="M13" s="52" t="s">
        <v>3392</v>
      </c>
      <c r="N13" s="52" t="s">
        <v>4371</v>
      </c>
      <c r="O13" s="52" t="s">
        <v>3393</v>
      </c>
    </row>
    <row r="14" spans="1:16" x14ac:dyDescent="0.25">
      <c r="A14" t="s">
        <v>2835</v>
      </c>
      <c r="B14" s="52" t="s">
        <v>178</v>
      </c>
      <c r="C14" s="52" t="s">
        <v>178</v>
      </c>
      <c r="D14" s="52" t="s">
        <v>178</v>
      </c>
      <c r="E14" s="52" t="s">
        <v>178</v>
      </c>
      <c r="F14" s="52" t="s">
        <v>178</v>
      </c>
      <c r="G14" s="52" t="s">
        <v>178</v>
      </c>
      <c r="H14" s="52" t="s">
        <v>178</v>
      </c>
      <c r="I14" s="52" t="s">
        <v>178</v>
      </c>
      <c r="J14" s="52" t="s">
        <v>178</v>
      </c>
      <c r="K14" s="52" t="s">
        <v>178</v>
      </c>
      <c r="L14" s="52" t="s">
        <v>178</v>
      </c>
      <c r="M14" s="52" t="s">
        <v>178</v>
      </c>
      <c r="N14" s="52" t="s">
        <v>178</v>
      </c>
      <c r="O14" s="52" t="s">
        <v>178</v>
      </c>
    </row>
    <row r="15" spans="1:16" x14ac:dyDescent="0.25">
      <c r="A15" t="s">
        <v>2836</v>
      </c>
      <c r="B15" s="52" t="s">
        <v>178</v>
      </c>
      <c r="C15" s="52" t="s">
        <v>2837</v>
      </c>
      <c r="D15" s="52" t="s">
        <v>178</v>
      </c>
      <c r="E15" s="52" t="s">
        <v>2838</v>
      </c>
      <c r="F15" s="52" t="s">
        <v>178</v>
      </c>
      <c r="G15" s="52" t="s">
        <v>2838</v>
      </c>
      <c r="H15" s="52" t="s">
        <v>178</v>
      </c>
      <c r="I15" s="52" t="s">
        <v>2839</v>
      </c>
      <c r="J15" s="52" t="s">
        <v>178</v>
      </c>
      <c r="K15" s="52" t="s">
        <v>2840</v>
      </c>
      <c r="L15" s="52" t="s">
        <v>178</v>
      </c>
      <c r="M15" s="52" t="s">
        <v>2841</v>
      </c>
      <c r="N15" s="52" t="s">
        <v>178</v>
      </c>
      <c r="O15" s="52" t="s">
        <v>2842</v>
      </c>
    </row>
    <row r="16" spans="1:16" x14ac:dyDescent="0.25">
      <c r="A16" t="s">
        <v>2843</v>
      </c>
      <c r="B16" s="52" t="s">
        <v>178</v>
      </c>
      <c r="C16" s="52" t="s">
        <v>178</v>
      </c>
      <c r="D16" s="52" t="s">
        <v>178</v>
      </c>
      <c r="E16" s="52" t="s">
        <v>178</v>
      </c>
      <c r="F16" s="52" t="s">
        <v>178</v>
      </c>
      <c r="G16" s="52" t="s">
        <v>178</v>
      </c>
      <c r="H16" s="52" t="s">
        <v>178</v>
      </c>
      <c r="I16" s="52" t="s">
        <v>178</v>
      </c>
      <c r="J16" s="52" t="s">
        <v>178</v>
      </c>
      <c r="K16" s="52" t="s">
        <v>178</v>
      </c>
      <c r="L16" s="52" t="s">
        <v>178</v>
      </c>
      <c r="M16" s="52" t="s">
        <v>178</v>
      </c>
      <c r="N16" s="52" t="s">
        <v>178</v>
      </c>
      <c r="O16" s="52" t="s">
        <v>178</v>
      </c>
    </row>
    <row r="17" spans="1:15" x14ac:dyDescent="0.25">
      <c r="A17" t="s">
        <v>2844</v>
      </c>
      <c r="B17" s="52" t="s">
        <v>4372</v>
      </c>
      <c r="C17" s="52" t="s">
        <v>3394</v>
      </c>
      <c r="D17" s="52" t="s">
        <v>4373</v>
      </c>
      <c r="E17" s="52" t="s">
        <v>3395</v>
      </c>
      <c r="F17" s="52" t="s">
        <v>178</v>
      </c>
      <c r="G17" s="52" t="s">
        <v>178</v>
      </c>
      <c r="H17" s="52" t="s">
        <v>4374</v>
      </c>
      <c r="I17" s="52" t="s">
        <v>3396</v>
      </c>
      <c r="J17" s="52" t="s">
        <v>4375</v>
      </c>
      <c r="K17" s="52" t="s">
        <v>3397</v>
      </c>
      <c r="L17" s="52" t="s">
        <v>4376</v>
      </c>
      <c r="M17" s="52" t="s">
        <v>3398</v>
      </c>
      <c r="N17" s="52" t="s">
        <v>4377</v>
      </c>
      <c r="O17" s="52" t="s">
        <v>3399</v>
      </c>
    </row>
    <row r="18" spans="1:15" x14ac:dyDescent="0.25">
      <c r="A18" t="s">
        <v>2851</v>
      </c>
      <c r="B18" s="52" t="s">
        <v>3403</v>
      </c>
      <c r="C18" s="52" t="s">
        <v>3400</v>
      </c>
      <c r="D18" s="52" t="s">
        <v>4378</v>
      </c>
      <c r="E18" s="52" t="s">
        <v>3401</v>
      </c>
      <c r="F18" s="52" t="s">
        <v>4379</v>
      </c>
      <c r="G18" s="52" t="s">
        <v>3402</v>
      </c>
      <c r="H18" s="52" t="s">
        <v>4380</v>
      </c>
      <c r="I18" s="52" t="s">
        <v>3403</v>
      </c>
      <c r="J18" s="52" t="s">
        <v>4381</v>
      </c>
      <c r="K18" s="52" t="s">
        <v>2352</v>
      </c>
      <c r="L18" s="52" t="s">
        <v>4382</v>
      </c>
      <c r="M18" s="52" t="s">
        <v>3404</v>
      </c>
      <c r="N18" s="52" t="s">
        <v>4383</v>
      </c>
      <c r="O18" s="52" t="s">
        <v>3405</v>
      </c>
    </row>
    <row r="19" spans="1:15" x14ac:dyDescent="0.25">
      <c r="A19" t="s">
        <v>2859</v>
      </c>
      <c r="B19" s="52" t="s">
        <v>178</v>
      </c>
      <c r="C19" s="52" t="s">
        <v>178</v>
      </c>
      <c r="D19" s="52" t="s">
        <v>178</v>
      </c>
      <c r="E19" s="52" t="s">
        <v>178</v>
      </c>
      <c r="F19" s="52" t="s">
        <v>178</v>
      </c>
      <c r="G19" s="52" t="s">
        <v>178</v>
      </c>
      <c r="H19" s="52" t="s">
        <v>178</v>
      </c>
      <c r="I19" s="52" t="s">
        <v>178</v>
      </c>
      <c r="J19" s="52" t="s">
        <v>178</v>
      </c>
      <c r="K19" s="52" t="s">
        <v>178</v>
      </c>
      <c r="L19" s="52" t="s">
        <v>178</v>
      </c>
      <c r="M19" s="52" t="s">
        <v>178</v>
      </c>
      <c r="N19" s="52" t="s">
        <v>178</v>
      </c>
      <c r="O19" s="52" t="s">
        <v>178</v>
      </c>
    </row>
    <row r="20" spans="1:15" x14ac:dyDescent="0.25">
      <c r="A20" t="s">
        <v>2860</v>
      </c>
      <c r="B20" s="52" t="s">
        <v>1606</v>
      </c>
      <c r="C20" s="52" t="s">
        <v>3406</v>
      </c>
      <c r="D20" s="52" t="s">
        <v>4384</v>
      </c>
      <c r="E20" s="52" t="s">
        <v>3407</v>
      </c>
      <c r="F20" s="52" t="s">
        <v>4384</v>
      </c>
      <c r="G20" s="52" t="s">
        <v>3408</v>
      </c>
      <c r="H20" s="52" t="s">
        <v>4385</v>
      </c>
      <c r="I20" s="52" t="s">
        <v>3409</v>
      </c>
      <c r="J20" s="52" t="s">
        <v>4386</v>
      </c>
      <c r="K20" s="52" t="s">
        <v>3410</v>
      </c>
      <c r="L20" s="52" t="s">
        <v>4009</v>
      </c>
      <c r="M20" s="52" t="s">
        <v>3411</v>
      </c>
      <c r="N20" s="52" t="s">
        <v>4387</v>
      </c>
      <c r="O20" s="52" t="s">
        <v>3412</v>
      </c>
    </row>
    <row r="21" spans="1:15" x14ac:dyDescent="0.25">
      <c r="A21" t="s">
        <v>2868</v>
      </c>
      <c r="B21" s="52" t="s">
        <v>4388</v>
      </c>
      <c r="C21" s="52" t="s">
        <v>3413</v>
      </c>
      <c r="D21" s="52" t="s">
        <v>4388</v>
      </c>
      <c r="E21" s="52" t="s">
        <v>3414</v>
      </c>
      <c r="F21" s="52" t="s">
        <v>4388</v>
      </c>
      <c r="G21" s="52" t="s">
        <v>3414</v>
      </c>
      <c r="H21" s="52" t="s">
        <v>4389</v>
      </c>
      <c r="I21" s="52" t="s">
        <v>3415</v>
      </c>
      <c r="J21" s="52" t="s">
        <v>4390</v>
      </c>
      <c r="K21" s="52" t="s">
        <v>3416</v>
      </c>
      <c r="L21" s="52" t="s">
        <v>4391</v>
      </c>
      <c r="M21" s="52" t="s">
        <v>3417</v>
      </c>
      <c r="N21" s="52" t="s">
        <v>4392</v>
      </c>
      <c r="O21" s="52" t="s">
        <v>3418</v>
      </c>
    </row>
    <row r="22" spans="1:15" x14ac:dyDescent="0.25">
      <c r="A22" t="s">
        <v>2874</v>
      </c>
      <c r="B22" s="52" t="s">
        <v>4393</v>
      </c>
      <c r="C22" s="52" t="s">
        <v>3419</v>
      </c>
      <c r="D22" s="52" t="s">
        <v>4394</v>
      </c>
      <c r="E22" s="52" t="s">
        <v>3420</v>
      </c>
      <c r="F22" s="52" t="s">
        <v>4394</v>
      </c>
      <c r="G22" s="52" t="s">
        <v>3420</v>
      </c>
      <c r="H22" s="52" t="s">
        <v>4395</v>
      </c>
      <c r="I22" s="52" t="s">
        <v>3421</v>
      </c>
      <c r="J22" s="52" t="s">
        <v>4396</v>
      </c>
      <c r="K22" s="52" t="s">
        <v>3422</v>
      </c>
      <c r="L22" s="52" t="s">
        <v>4397</v>
      </c>
      <c r="M22" s="52" t="s">
        <v>3423</v>
      </c>
      <c r="N22" s="52" t="s">
        <v>4398</v>
      </c>
      <c r="O22" s="52" t="s">
        <v>3424</v>
      </c>
    </row>
    <row r="23" spans="1:15" x14ac:dyDescent="0.25">
      <c r="A23" t="s">
        <v>2875</v>
      </c>
      <c r="B23" s="52" t="s">
        <v>4399</v>
      </c>
      <c r="C23" s="52" t="s">
        <v>3425</v>
      </c>
      <c r="D23" s="52" t="s">
        <v>4400</v>
      </c>
      <c r="E23" s="52" t="s">
        <v>3426</v>
      </c>
      <c r="F23" s="52" t="s">
        <v>4400</v>
      </c>
      <c r="G23" s="52" t="s">
        <v>3427</v>
      </c>
      <c r="H23" s="52" t="s">
        <v>4401</v>
      </c>
      <c r="I23" s="52" t="s">
        <v>3428</v>
      </c>
      <c r="J23" s="52" t="s">
        <v>4402</v>
      </c>
      <c r="K23" s="52" t="s">
        <v>3429</v>
      </c>
      <c r="L23" s="52" t="s">
        <v>4403</v>
      </c>
      <c r="M23" s="52" t="s">
        <v>3430</v>
      </c>
      <c r="N23" s="52" t="s">
        <v>4404</v>
      </c>
      <c r="O23" s="52" t="s">
        <v>3431</v>
      </c>
    </row>
    <row r="24" spans="1:15" x14ac:dyDescent="0.25">
      <c r="A24" t="s">
        <v>2882</v>
      </c>
      <c r="B24" s="52" t="s">
        <v>4405</v>
      </c>
      <c r="C24" s="52" t="s">
        <v>3432</v>
      </c>
      <c r="D24" s="52" t="s">
        <v>4406</v>
      </c>
      <c r="E24" s="52" t="s">
        <v>3433</v>
      </c>
      <c r="F24" s="52" t="s">
        <v>4407</v>
      </c>
      <c r="G24" s="52" t="s">
        <v>3434</v>
      </c>
      <c r="H24" s="52" t="s">
        <v>4408</v>
      </c>
      <c r="I24" s="52" t="s">
        <v>3435</v>
      </c>
      <c r="J24" s="52" t="s">
        <v>4409</v>
      </c>
      <c r="K24" s="52" t="s">
        <v>3436</v>
      </c>
      <c r="L24" s="52" t="s">
        <v>4410</v>
      </c>
      <c r="M24" s="52" t="s">
        <v>3437</v>
      </c>
      <c r="N24" s="52" t="s">
        <v>4411</v>
      </c>
      <c r="O24" s="52" t="s">
        <v>3438</v>
      </c>
    </row>
    <row r="25" spans="1:15" x14ac:dyDescent="0.25">
      <c r="A25" t="s">
        <v>2890</v>
      </c>
      <c r="B25" s="52" t="s">
        <v>178</v>
      </c>
      <c r="C25" s="52" t="s">
        <v>2891</v>
      </c>
      <c r="D25" s="52" t="s">
        <v>178</v>
      </c>
      <c r="E25" s="52" t="s">
        <v>2892</v>
      </c>
      <c r="F25" s="52" t="s">
        <v>178</v>
      </c>
      <c r="G25" s="52" t="s">
        <v>2892</v>
      </c>
      <c r="H25" s="52" t="s">
        <v>178</v>
      </c>
      <c r="I25" s="52" t="s">
        <v>2893</v>
      </c>
      <c r="J25" s="52" t="s">
        <v>178</v>
      </c>
      <c r="K25" s="52" t="s">
        <v>2894</v>
      </c>
      <c r="L25" s="52" t="s">
        <v>178</v>
      </c>
      <c r="M25" s="52" t="s">
        <v>2895</v>
      </c>
      <c r="N25" s="52" t="s">
        <v>178</v>
      </c>
      <c r="O25" s="52" t="s">
        <v>2896</v>
      </c>
    </row>
    <row r="26" spans="1:15" x14ac:dyDescent="0.25">
      <c r="A26" t="s">
        <v>2897</v>
      </c>
      <c r="B26" s="52" t="s">
        <v>4412</v>
      </c>
      <c r="C26" s="52" t="s">
        <v>3439</v>
      </c>
      <c r="D26" s="52" t="s">
        <v>4413</v>
      </c>
      <c r="E26" s="52" t="s">
        <v>3440</v>
      </c>
      <c r="F26" s="52" t="s">
        <v>4414</v>
      </c>
      <c r="G26" s="52" t="s">
        <v>3441</v>
      </c>
      <c r="H26" s="52" t="s">
        <v>4415</v>
      </c>
      <c r="I26" s="52" t="s">
        <v>3442</v>
      </c>
      <c r="J26" s="52" t="s">
        <v>4416</v>
      </c>
      <c r="K26" s="52" t="s">
        <v>3443</v>
      </c>
      <c r="L26" s="52" t="s">
        <v>4417</v>
      </c>
      <c r="M26" s="52" t="s">
        <v>3444</v>
      </c>
      <c r="N26" s="52" t="s">
        <v>4418</v>
      </c>
      <c r="O26" s="52" t="s">
        <v>3445</v>
      </c>
    </row>
    <row r="27" spans="1:15" x14ac:dyDescent="0.25">
      <c r="A27" t="s">
        <v>2905</v>
      </c>
      <c r="B27" s="52" t="s">
        <v>3874</v>
      </c>
      <c r="C27" s="52" t="s">
        <v>3446</v>
      </c>
      <c r="D27" s="52" t="s">
        <v>3875</v>
      </c>
      <c r="E27" s="52" t="s">
        <v>3447</v>
      </c>
      <c r="F27" s="52" t="s">
        <v>3875</v>
      </c>
      <c r="G27" s="52" t="s">
        <v>3448</v>
      </c>
      <c r="H27" s="52" t="s">
        <v>3876</v>
      </c>
      <c r="I27" s="52" t="s">
        <v>3449</v>
      </c>
      <c r="J27" s="52" t="s">
        <v>3877</v>
      </c>
      <c r="K27" s="52" t="s">
        <v>3450</v>
      </c>
      <c r="L27" s="52" t="s">
        <v>3878</v>
      </c>
      <c r="M27" s="52" t="s">
        <v>3451</v>
      </c>
      <c r="N27" s="52" t="s">
        <v>3879</v>
      </c>
      <c r="O27" s="52" t="s">
        <v>3452</v>
      </c>
    </row>
    <row r="28" spans="1:15" x14ac:dyDescent="0.25">
      <c r="A28" t="s">
        <v>2913</v>
      </c>
      <c r="B28" s="52" t="s">
        <v>3880</v>
      </c>
      <c r="C28" s="52" t="s">
        <v>1012</v>
      </c>
      <c r="D28" s="52" t="s">
        <v>3881</v>
      </c>
      <c r="E28" s="52" t="s">
        <v>3453</v>
      </c>
      <c r="F28" s="52" t="s">
        <v>3881</v>
      </c>
      <c r="G28" s="52" t="s">
        <v>3454</v>
      </c>
      <c r="H28" s="52" t="s">
        <v>3882</v>
      </c>
      <c r="I28" s="52" t="s">
        <v>475</v>
      </c>
      <c r="J28" s="52" t="s">
        <v>3883</v>
      </c>
      <c r="K28" s="52" t="s">
        <v>3455</v>
      </c>
      <c r="L28" s="52" t="s">
        <v>3884</v>
      </c>
      <c r="M28" s="52" t="s">
        <v>3456</v>
      </c>
      <c r="N28" s="52" t="s">
        <v>2253</v>
      </c>
      <c r="O28" s="52" t="s">
        <v>3457</v>
      </c>
    </row>
    <row r="29" spans="1:15" x14ac:dyDescent="0.25">
      <c r="A29" t="s">
        <v>2921</v>
      </c>
      <c r="B29" s="52" t="s">
        <v>4419</v>
      </c>
      <c r="C29" s="52" t="s">
        <v>3458</v>
      </c>
      <c r="D29" s="52" t="s">
        <v>4420</v>
      </c>
      <c r="E29" s="52" t="s">
        <v>3459</v>
      </c>
      <c r="F29" s="52" t="s">
        <v>4421</v>
      </c>
      <c r="G29" s="52" t="s">
        <v>3460</v>
      </c>
      <c r="H29" s="52" t="s">
        <v>4422</v>
      </c>
      <c r="I29" s="52" t="s">
        <v>3461</v>
      </c>
      <c r="J29" s="52" t="s">
        <v>4423</v>
      </c>
      <c r="K29" s="52" t="s">
        <v>3462</v>
      </c>
      <c r="L29" s="52" t="s">
        <v>4424</v>
      </c>
      <c r="M29" s="52" t="s">
        <v>3463</v>
      </c>
      <c r="N29" s="52" t="s">
        <v>4425</v>
      </c>
      <c r="O29" s="52" t="s">
        <v>3464</v>
      </c>
    </row>
    <row r="30" spans="1:15" x14ac:dyDescent="0.25">
      <c r="A30" t="s">
        <v>2928</v>
      </c>
      <c r="B30" s="52" t="s">
        <v>3890</v>
      </c>
      <c r="C30" s="52" t="s">
        <v>3465</v>
      </c>
      <c r="D30" s="52" t="s">
        <v>3891</v>
      </c>
      <c r="E30" s="52" t="s">
        <v>3466</v>
      </c>
      <c r="F30" s="52" t="s">
        <v>3891</v>
      </c>
      <c r="G30" s="52" t="s">
        <v>3467</v>
      </c>
      <c r="H30" s="52" t="s">
        <v>3892</v>
      </c>
      <c r="I30" s="52" t="s">
        <v>3468</v>
      </c>
      <c r="J30" s="52" t="s">
        <v>3893</v>
      </c>
      <c r="K30" s="52" t="s">
        <v>3469</v>
      </c>
      <c r="L30" s="52" t="s">
        <v>3894</v>
      </c>
      <c r="M30" s="52" t="s">
        <v>3470</v>
      </c>
      <c r="N30" s="52" t="s">
        <v>3895</v>
      </c>
      <c r="O30" s="52" t="s">
        <v>3471</v>
      </c>
    </row>
    <row r="31" spans="1:15" x14ac:dyDescent="0.25">
      <c r="A31" t="s">
        <v>2936</v>
      </c>
      <c r="B31" s="52" t="s">
        <v>178</v>
      </c>
      <c r="C31" s="52" t="s">
        <v>282</v>
      </c>
      <c r="D31" s="52" t="s">
        <v>178</v>
      </c>
      <c r="E31" s="52" t="s">
        <v>282</v>
      </c>
      <c r="F31" s="52" t="s">
        <v>178</v>
      </c>
      <c r="G31" s="52" t="s">
        <v>282</v>
      </c>
      <c r="H31" s="52" t="s">
        <v>178</v>
      </c>
      <c r="I31" s="52" t="s">
        <v>282</v>
      </c>
      <c r="J31" s="52" t="s">
        <v>178</v>
      </c>
      <c r="K31" s="52" t="s">
        <v>282</v>
      </c>
      <c r="L31" s="52" t="s">
        <v>178</v>
      </c>
      <c r="M31" s="52" t="s">
        <v>282</v>
      </c>
      <c r="N31" s="52" t="s">
        <v>178</v>
      </c>
      <c r="O31" s="52" t="s">
        <v>282</v>
      </c>
    </row>
    <row r="32" spans="1:15" x14ac:dyDescent="0.25">
      <c r="A32" t="s">
        <v>2937</v>
      </c>
      <c r="B32" s="52" t="s">
        <v>2260</v>
      </c>
      <c r="C32" s="52" t="s">
        <v>3472</v>
      </c>
      <c r="D32" s="52" t="s">
        <v>4426</v>
      </c>
      <c r="E32" s="52" t="s">
        <v>3473</v>
      </c>
      <c r="F32" s="52" t="s">
        <v>4427</v>
      </c>
      <c r="G32" s="52" t="s">
        <v>3474</v>
      </c>
      <c r="H32" s="52" t="s">
        <v>4428</v>
      </c>
      <c r="I32" s="52" t="s">
        <v>3475</v>
      </c>
      <c r="J32" s="52" t="s">
        <v>4429</v>
      </c>
      <c r="K32" s="52" t="s">
        <v>3476</v>
      </c>
      <c r="L32" s="52" t="s">
        <v>4430</v>
      </c>
      <c r="M32" s="52" t="s">
        <v>3477</v>
      </c>
      <c r="N32" s="52" t="s">
        <v>543</v>
      </c>
      <c r="O32" s="52" t="s">
        <v>1232</v>
      </c>
    </row>
    <row r="33" spans="1:15" x14ac:dyDescent="0.25">
      <c r="A33" t="s">
        <v>2945</v>
      </c>
      <c r="B33" s="52" t="s">
        <v>178</v>
      </c>
      <c r="C33" s="52" t="s">
        <v>2946</v>
      </c>
      <c r="D33" s="52" t="s">
        <v>178</v>
      </c>
      <c r="E33" s="52" t="s">
        <v>2947</v>
      </c>
      <c r="F33" s="52" t="s">
        <v>178</v>
      </c>
      <c r="G33" s="52" t="s">
        <v>2948</v>
      </c>
      <c r="H33" s="52" t="s">
        <v>178</v>
      </c>
      <c r="I33" s="52" t="s">
        <v>2949</v>
      </c>
      <c r="J33" s="52" t="s">
        <v>178</v>
      </c>
      <c r="K33" s="52" t="s">
        <v>2950</v>
      </c>
      <c r="L33" s="52" t="s">
        <v>178</v>
      </c>
      <c r="M33" s="52" t="s">
        <v>2951</v>
      </c>
      <c r="N33" s="52" t="s">
        <v>178</v>
      </c>
      <c r="O33" s="52" t="s">
        <v>2952</v>
      </c>
    </row>
    <row r="34" spans="1:15" x14ac:dyDescent="0.25">
      <c r="A34" t="s">
        <v>2953</v>
      </c>
      <c r="B34" s="52" t="s">
        <v>178</v>
      </c>
      <c r="C34" s="52" t="s">
        <v>282</v>
      </c>
      <c r="D34" s="52" t="s">
        <v>178</v>
      </c>
      <c r="E34" s="52" t="s">
        <v>282</v>
      </c>
      <c r="F34" s="52" t="s">
        <v>178</v>
      </c>
      <c r="G34" s="52" t="s">
        <v>282</v>
      </c>
      <c r="H34" s="52" t="s">
        <v>178</v>
      </c>
      <c r="I34" s="52" t="s">
        <v>282</v>
      </c>
      <c r="J34" s="52" t="s">
        <v>178</v>
      </c>
      <c r="K34" s="52" t="s">
        <v>282</v>
      </c>
      <c r="L34" s="52" t="s">
        <v>178</v>
      </c>
      <c r="M34" s="52" t="s">
        <v>282</v>
      </c>
      <c r="N34" s="52" t="s">
        <v>178</v>
      </c>
      <c r="O34" s="52" t="s">
        <v>282</v>
      </c>
    </row>
    <row r="35" spans="1:15" x14ac:dyDescent="0.25">
      <c r="A35" t="s">
        <v>2954</v>
      </c>
      <c r="B35" s="52" t="s">
        <v>4431</v>
      </c>
      <c r="C35" s="52" t="s">
        <v>3478</v>
      </c>
      <c r="D35" s="52" t="s">
        <v>4432</v>
      </c>
      <c r="E35" s="52" t="s">
        <v>3479</v>
      </c>
      <c r="F35" s="52" t="s">
        <v>4432</v>
      </c>
      <c r="G35" s="52" t="s">
        <v>3479</v>
      </c>
      <c r="H35" s="52" t="s">
        <v>4433</v>
      </c>
      <c r="I35" s="52" t="s">
        <v>3480</v>
      </c>
      <c r="J35" s="52" t="s">
        <v>4434</v>
      </c>
      <c r="K35" s="52" t="s">
        <v>3481</v>
      </c>
      <c r="L35" s="52" t="s">
        <v>4435</v>
      </c>
      <c r="M35" s="52" t="s">
        <v>3482</v>
      </c>
      <c r="N35" s="52" t="s">
        <v>4436</v>
      </c>
      <c r="O35" s="52" t="s">
        <v>3483</v>
      </c>
    </row>
    <row r="36" spans="1:15" x14ac:dyDescent="0.25">
      <c r="A36" t="s">
        <v>2962</v>
      </c>
      <c r="B36" s="52" t="s">
        <v>3909</v>
      </c>
      <c r="C36" s="52" t="s">
        <v>3484</v>
      </c>
      <c r="D36" s="52" t="s">
        <v>3910</v>
      </c>
      <c r="E36" s="52" t="s">
        <v>3485</v>
      </c>
      <c r="F36" s="52" t="s">
        <v>3910</v>
      </c>
      <c r="G36" s="52" t="s">
        <v>3486</v>
      </c>
      <c r="H36" s="52" t="s">
        <v>3911</v>
      </c>
      <c r="I36" s="52" t="s">
        <v>3487</v>
      </c>
      <c r="J36" s="52" t="s">
        <v>3912</v>
      </c>
      <c r="K36" s="52" t="s">
        <v>3488</v>
      </c>
      <c r="L36" s="52" t="s">
        <v>3913</v>
      </c>
      <c r="M36" s="52" t="s">
        <v>3489</v>
      </c>
      <c r="N36" s="52" t="s">
        <v>3914</v>
      </c>
      <c r="O36" s="52" t="s">
        <v>3490</v>
      </c>
    </row>
    <row r="37" spans="1:15" x14ac:dyDescent="0.25">
      <c r="A37" t="s">
        <v>2970</v>
      </c>
      <c r="B37" s="52" t="s">
        <v>178</v>
      </c>
      <c r="C37" s="52" t="s">
        <v>178</v>
      </c>
      <c r="D37" s="52" t="s">
        <v>178</v>
      </c>
      <c r="E37" s="52" t="s">
        <v>178</v>
      </c>
      <c r="F37" s="52" t="s">
        <v>178</v>
      </c>
      <c r="G37" s="52" t="s">
        <v>178</v>
      </c>
      <c r="H37" s="52" t="s">
        <v>178</v>
      </c>
      <c r="I37" s="52" t="s">
        <v>178</v>
      </c>
      <c r="J37" s="52" t="s">
        <v>178</v>
      </c>
      <c r="K37" s="52" t="s">
        <v>178</v>
      </c>
      <c r="L37" s="52" t="s">
        <v>178</v>
      </c>
      <c r="M37" s="52" t="s">
        <v>178</v>
      </c>
      <c r="N37" s="52" t="s">
        <v>178</v>
      </c>
      <c r="O37" s="52" t="s">
        <v>178</v>
      </c>
    </row>
    <row r="38" spans="1:15" x14ac:dyDescent="0.25">
      <c r="A38" t="s">
        <v>2971</v>
      </c>
      <c r="B38" s="52" t="s">
        <v>3915</v>
      </c>
      <c r="C38" s="52" t="s">
        <v>3491</v>
      </c>
      <c r="D38" s="52" t="s">
        <v>3916</v>
      </c>
      <c r="E38" s="52" t="s">
        <v>3492</v>
      </c>
      <c r="F38" s="52" t="s">
        <v>3916</v>
      </c>
      <c r="G38" s="52" t="s">
        <v>3493</v>
      </c>
      <c r="H38" s="52" t="s">
        <v>3917</v>
      </c>
      <c r="I38" s="52" t="s">
        <v>3494</v>
      </c>
      <c r="J38" s="52" t="s">
        <v>3918</v>
      </c>
      <c r="K38" s="52" t="s">
        <v>3495</v>
      </c>
      <c r="L38" s="52" t="s">
        <v>3919</v>
      </c>
      <c r="M38" s="52" t="s">
        <v>3496</v>
      </c>
      <c r="N38" s="52" t="s">
        <v>3920</v>
      </c>
      <c r="O38" s="52" t="s">
        <v>3497</v>
      </c>
    </row>
    <row r="39" spans="1:15" x14ac:dyDescent="0.25">
      <c r="A39" t="s">
        <v>2978</v>
      </c>
      <c r="B39" s="52" t="s">
        <v>178</v>
      </c>
      <c r="C39" s="52" t="s">
        <v>178</v>
      </c>
      <c r="D39" s="52" t="s">
        <v>178</v>
      </c>
      <c r="E39" s="52" t="s">
        <v>178</v>
      </c>
      <c r="F39" s="52" t="s">
        <v>178</v>
      </c>
      <c r="G39" s="52" t="s">
        <v>178</v>
      </c>
      <c r="H39" s="52" t="s">
        <v>178</v>
      </c>
      <c r="I39" s="52" t="s">
        <v>178</v>
      </c>
      <c r="J39" s="52" t="s">
        <v>178</v>
      </c>
      <c r="K39" s="52" t="s">
        <v>178</v>
      </c>
      <c r="L39" s="52" t="s">
        <v>178</v>
      </c>
      <c r="M39" s="52" t="s">
        <v>178</v>
      </c>
      <c r="N39" s="52" t="s">
        <v>178</v>
      </c>
      <c r="O39" s="52" t="s">
        <v>178</v>
      </c>
    </row>
    <row r="40" spans="1:15" x14ac:dyDescent="0.25">
      <c r="A40" t="s">
        <v>2979</v>
      </c>
      <c r="B40" s="52" t="s">
        <v>178</v>
      </c>
      <c r="C40" s="52" t="s">
        <v>178</v>
      </c>
      <c r="D40" s="52" t="s">
        <v>178</v>
      </c>
      <c r="E40" s="52" t="s">
        <v>178</v>
      </c>
      <c r="F40" s="52" t="s">
        <v>178</v>
      </c>
      <c r="G40" s="52" t="s">
        <v>178</v>
      </c>
      <c r="H40" s="52" t="s">
        <v>178</v>
      </c>
      <c r="I40" s="52" t="s">
        <v>178</v>
      </c>
      <c r="J40" s="52" t="s">
        <v>178</v>
      </c>
      <c r="K40" s="52" t="s">
        <v>178</v>
      </c>
      <c r="L40" s="52" t="s">
        <v>178</v>
      </c>
      <c r="M40" s="52" t="s">
        <v>178</v>
      </c>
      <c r="N40" s="52" t="s">
        <v>178</v>
      </c>
      <c r="O40" s="52" t="s">
        <v>178</v>
      </c>
    </row>
    <row r="41" spans="1:15" x14ac:dyDescent="0.25">
      <c r="A41" t="s">
        <v>2980</v>
      </c>
      <c r="B41" s="52" t="s">
        <v>4437</v>
      </c>
      <c r="C41" s="52" t="s">
        <v>1799</v>
      </c>
      <c r="D41" s="52" t="s">
        <v>4438</v>
      </c>
      <c r="E41" s="52" t="s">
        <v>3498</v>
      </c>
      <c r="F41" s="52" t="s">
        <v>4438</v>
      </c>
      <c r="G41" s="52" t="s">
        <v>3498</v>
      </c>
      <c r="H41" s="52" t="s">
        <v>4439</v>
      </c>
      <c r="I41" s="52" t="s">
        <v>3499</v>
      </c>
      <c r="J41" s="52" t="s">
        <v>4440</v>
      </c>
      <c r="K41" s="52" t="s">
        <v>3500</v>
      </c>
      <c r="L41" s="52" t="s">
        <v>4441</v>
      </c>
      <c r="M41" s="52" t="s">
        <v>3501</v>
      </c>
      <c r="N41" s="52" t="s">
        <v>4442</v>
      </c>
      <c r="O41" s="52" t="s">
        <v>3502</v>
      </c>
    </row>
    <row r="42" spans="1:15" x14ac:dyDescent="0.25">
      <c r="A42" t="s">
        <v>2987</v>
      </c>
      <c r="B42" s="52" t="s">
        <v>4443</v>
      </c>
      <c r="C42" s="52" t="s">
        <v>3503</v>
      </c>
      <c r="D42" s="52" t="s">
        <v>4444</v>
      </c>
      <c r="E42" s="52" t="s">
        <v>3504</v>
      </c>
      <c r="F42" s="52" t="s">
        <v>4445</v>
      </c>
      <c r="G42" s="52" t="s">
        <v>3505</v>
      </c>
      <c r="H42" s="52" t="s">
        <v>4446</v>
      </c>
      <c r="I42" s="52" t="s">
        <v>3506</v>
      </c>
      <c r="J42" s="52" t="s">
        <v>4447</v>
      </c>
      <c r="K42" s="52" t="s">
        <v>3507</v>
      </c>
      <c r="L42" s="52" t="s">
        <v>4448</v>
      </c>
      <c r="M42" s="52" t="s">
        <v>3508</v>
      </c>
      <c r="N42" s="52" t="s">
        <v>4449</v>
      </c>
      <c r="O42" s="52" t="s">
        <v>3509</v>
      </c>
    </row>
    <row r="43" spans="1:15" x14ac:dyDescent="0.25">
      <c r="A43" t="s">
        <v>2995</v>
      </c>
      <c r="B43" s="52" t="s">
        <v>178</v>
      </c>
      <c r="C43" s="52" t="s">
        <v>2996</v>
      </c>
      <c r="D43" s="52" t="s">
        <v>178</v>
      </c>
      <c r="E43" s="52" t="s">
        <v>2997</v>
      </c>
      <c r="F43" s="52" t="s">
        <v>178</v>
      </c>
      <c r="G43" s="52" t="s">
        <v>2998</v>
      </c>
      <c r="H43" s="52" t="s">
        <v>178</v>
      </c>
      <c r="I43" s="52" t="s">
        <v>2999</v>
      </c>
      <c r="J43" s="52" t="s">
        <v>178</v>
      </c>
      <c r="K43" s="52" t="s">
        <v>3000</v>
      </c>
      <c r="L43" s="52" t="s">
        <v>178</v>
      </c>
      <c r="M43" s="52" t="s">
        <v>3001</v>
      </c>
      <c r="N43" s="52" t="s">
        <v>178</v>
      </c>
      <c r="O43" s="52" t="s">
        <v>3002</v>
      </c>
    </row>
    <row r="44" spans="1:15" x14ac:dyDescent="0.25">
      <c r="A44" t="s">
        <v>3003</v>
      </c>
      <c r="B44" s="52" t="s">
        <v>1808</v>
      </c>
      <c r="C44" s="52" t="s">
        <v>1740</v>
      </c>
      <c r="D44" s="52" t="s">
        <v>4450</v>
      </c>
      <c r="E44" s="52" t="s">
        <v>3510</v>
      </c>
      <c r="F44" s="52" t="s">
        <v>4450</v>
      </c>
      <c r="G44" s="52" t="s">
        <v>3511</v>
      </c>
      <c r="H44" s="52" t="s">
        <v>1862</v>
      </c>
      <c r="I44" s="52" t="s">
        <v>3512</v>
      </c>
      <c r="J44" s="52" t="s">
        <v>4451</v>
      </c>
      <c r="K44" s="52" t="s">
        <v>3513</v>
      </c>
      <c r="L44" s="52" t="s">
        <v>4452</v>
      </c>
      <c r="M44" s="52" t="s">
        <v>3514</v>
      </c>
      <c r="N44" s="52" t="s">
        <v>4453</v>
      </c>
      <c r="O44" s="52" t="s">
        <v>3515</v>
      </c>
    </row>
    <row r="45" spans="1:15" x14ac:dyDescent="0.25">
      <c r="A45" t="s">
        <v>3011</v>
      </c>
      <c r="B45" s="52" t="s">
        <v>178</v>
      </c>
      <c r="C45" s="52" t="s">
        <v>178</v>
      </c>
      <c r="D45" s="52" t="s">
        <v>178</v>
      </c>
      <c r="E45" s="52" t="s">
        <v>178</v>
      </c>
      <c r="F45" s="52" t="s">
        <v>178</v>
      </c>
      <c r="G45" s="52" t="s">
        <v>178</v>
      </c>
      <c r="H45" s="52" t="s">
        <v>178</v>
      </c>
      <c r="I45" s="52" t="s">
        <v>178</v>
      </c>
      <c r="J45" s="52" t="s">
        <v>178</v>
      </c>
      <c r="K45" s="52" t="s">
        <v>178</v>
      </c>
      <c r="L45" s="52" t="s">
        <v>178</v>
      </c>
      <c r="M45" s="52" t="s">
        <v>178</v>
      </c>
      <c r="N45" s="52" t="s">
        <v>178</v>
      </c>
      <c r="O45" s="52" t="s">
        <v>178</v>
      </c>
    </row>
    <row r="46" spans="1:15" x14ac:dyDescent="0.25">
      <c r="A46" t="s">
        <v>3012</v>
      </c>
      <c r="B46" s="52" t="s">
        <v>4454</v>
      </c>
      <c r="C46" s="52" t="s">
        <v>3516</v>
      </c>
      <c r="D46" s="52" t="s">
        <v>4455</v>
      </c>
      <c r="E46" s="52" t="s">
        <v>3517</v>
      </c>
      <c r="F46" s="52" t="s">
        <v>4455</v>
      </c>
      <c r="G46" s="52" t="s">
        <v>3517</v>
      </c>
      <c r="H46" s="52" t="s">
        <v>4456</v>
      </c>
      <c r="I46" s="52" t="s">
        <v>3518</v>
      </c>
      <c r="J46" s="52" t="s">
        <v>4457</v>
      </c>
      <c r="K46" s="52" t="s">
        <v>3519</v>
      </c>
      <c r="L46" s="52" t="s">
        <v>4458</v>
      </c>
      <c r="M46" s="52" t="s">
        <v>3520</v>
      </c>
      <c r="N46" s="52" t="s">
        <v>4459</v>
      </c>
      <c r="O46" s="52" t="s">
        <v>3521</v>
      </c>
    </row>
    <row r="47" spans="1:15" x14ac:dyDescent="0.25">
      <c r="A47" t="s">
        <v>3019</v>
      </c>
      <c r="B47" s="52" t="s">
        <v>4460</v>
      </c>
      <c r="C47" s="52" t="s">
        <v>3522</v>
      </c>
      <c r="D47" s="52" t="s">
        <v>4461</v>
      </c>
      <c r="E47" s="52" t="s">
        <v>3523</v>
      </c>
      <c r="F47" s="52" t="s">
        <v>4461</v>
      </c>
      <c r="G47" s="52" t="s">
        <v>3523</v>
      </c>
      <c r="H47" s="52" t="s">
        <v>4462</v>
      </c>
      <c r="I47" s="52" t="s">
        <v>3524</v>
      </c>
      <c r="J47" s="52" t="s">
        <v>4350</v>
      </c>
      <c r="K47" s="52" t="s">
        <v>3525</v>
      </c>
      <c r="L47" s="52" t="s">
        <v>4463</v>
      </c>
      <c r="M47" s="52" t="s">
        <v>3526</v>
      </c>
      <c r="N47" s="52" t="s">
        <v>4464</v>
      </c>
      <c r="O47" s="52" t="s">
        <v>2146</v>
      </c>
    </row>
    <row r="48" spans="1:15" x14ac:dyDescent="0.25">
      <c r="A48" t="s">
        <v>3026</v>
      </c>
      <c r="B48" s="52" t="s">
        <v>3949</v>
      </c>
      <c r="C48" s="52" t="s">
        <v>3527</v>
      </c>
      <c r="D48" s="52" t="s">
        <v>3950</v>
      </c>
      <c r="E48" s="52" t="s">
        <v>3528</v>
      </c>
      <c r="F48" s="52" t="s">
        <v>3950</v>
      </c>
      <c r="G48" s="52" t="s">
        <v>3529</v>
      </c>
      <c r="H48" s="52" t="s">
        <v>3951</v>
      </c>
      <c r="I48" s="52" t="s">
        <v>3528</v>
      </c>
      <c r="J48" s="52" t="s">
        <v>3952</v>
      </c>
      <c r="K48" s="52" t="s">
        <v>3530</v>
      </c>
      <c r="L48" s="52" t="s">
        <v>3953</v>
      </c>
      <c r="M48" s="52" t="s">
        <v>3531</v>
      </c>
      <c r="N48" s="52" t="s">
        <v>3954</v>
      </c>
      <c r="O48" s="52" t="s">
        <v>3532</v>
      </c>
    </row>
    <row r="49" spans="1:15" x14ac:dyDescent="0.25">
      <c r="A49" t="s">
        <v>3033</v>
      </c>
      <c r="B49" s="52" t="s">
        <v>4465</v>
      </c>
      <c r="C49" s="52" t="s">
        <v>3533</v>
      </c>
      <c r="D49" s="52" t="s">
        <v>4466</v>
      </c>
      <c r="E49" s="52" t="s">
        <v>3534</v>
      </c>
      <c r="F49" s="52" t="s">
        <v>4466</v>
      </c>
      <c r="G49" s="52" t="s">
        <v>3534</v>
      </c>
      <c r="H49" s="52" t="s">
        <v>4467</v>
      </c>
      <c r="I49" s="52" t="s">
        <v>3535</v>
      </c>
      <c r="J49" s="52" t="s">
        <v>4468</v>
      </c>
      <c r="K49" s="52" t="s">
        <v>3536</v>
      </c>
      <c r="L49" s="52" t="s">
        <v>4469</v>
      </c>
      <c r="M49" s="52" t="s">
        <v>3537</v>
      </c>
      <c r="N49" s="52" t="s">
        <v>4467</v>
      </c>
      <c r="O49" s="52" t="s">
        <v>3533</v>
      </c>
    </row>
    <row r="50" spans="1:15" x14ac:dyDescent="0.25">
      <c r="A50" t="s">
        <v>3037</v>
      </c>
      <c r="B50" s="52" t="s">
        <v>4470</v>
      </c>
      <c r="C50" s="52" t="s">
        <v>3538</v>
      </c>
      <c r="D50" s="52" t="s">
        <v>4471</v>
      </c>
      <c r="E50" s="52" t="s">
        <v>3539</v>
      </c>
      <c r="F50" s="52" t="s">
        <v>4472</v>
      </c>
      <c r="G50" s="52" t="s">
        <v>3540</v>
      </c>
      <c r="H50" s="52" t="s">
        <v>4473</v>
      </c>
      <c r="I50" s="52" t="s">
        <v>3541</v>
      </c>
      <c r="J50" s="52" t="s">
        <v>4474</v>
      </c>
      <c r="K50" s="52" t="s">
        <v>3542</v>
      </c>
      <c r="L50" s="52" t="s">
        <v>4475</v>
      </c>
      <c r="M50" s="52" t="s">
        <v>3543</v>
      </c>
      <c r="N50" s="52" t="s">
        <v>4476</v>
      </c>
      <c r="O50" s="52" t="s">
        <v>3544</v>
      </c>
    </row>
    <row r="51" spans="1:15" x14ac:dyDescent="0.25">
      <c r="A51" t="s">
        <v>3044</v>
      </c>
      <c r="B51" s="52" t="s">
        <v>4477</v>
      </c>
      <c r="C51" s="52" t="s">
        <v>3545</v>
      </c>
      <c r="D51" s="52" t="s">
        <v>4478</v>
      </c>
      <c r="E51" s="52" t="s">
        <v>3546</v>
      </c>
      <c r="F51" s="52" t="s">
        <v>4478</v>
      </c>
      <c r="G51" s="52" t="s">
        <v>3546</v>
      </c>
      <c r="H51" s="52" t="s">
        <v>4479</v>
      </c>
      <c r="I51" s="52" t="s">
        <v>3545</v>
      </c>
      <c r="J51" s="52" t="s">
        <v>4480</v>
      </c>
      <c r="K51" s="52" t="s">
        <v>3547</v>
      </c>
      <c r="L51" s="52" t="s">
        <v>4479</v>
      </c>
      <c r="M51" s="52" t="s">
        <v>3548</v>
      </c>
      <c r="N51" s="52" t="s">
        <v>4481</v>
      </c>
      <c r="O51" s="52" t="s">
        <v>3549</v>
      </c>
    </row>
    <row r="52" spans="1:15" x14ac:dyDescent="0.25">
      <c r="A52" t="s">
        <v>3045</v>
      </c>
      <c r="B52" s="52" t="s">
        <v>3962</v>
      </c>
      <c r="C52" s="52" t="s">
        <v>3550</v>
      </c>
      <c r="D52" s="52" t="s">
        <v>3963</v>
      </c>
      <c r="E52" s="52" t="s">
        <v>3551</v>
      </c>
      <c r="F52" s="52" t="s">
        <v>3963</v>
      </c>
      <c r="G52" s="52" t="s">
        <v>3551</v>
      </c>
      <c r="H52" s="52" t="s">
        <v>3964</v>
      </c>
      <c r="I52" s="52" t="s">
        <v>3552</v>
      </c>
      <c r="J52" s="52" t="s">
        <v>3965</v>
      </c>
      <c r="K52" s="52" t="s">
        <v>3553</v>
      </c>
      <c r="L52" s="52" t="s">
        <v>3966</v>
      </c>
      <c r="M52" s="52" t="s">
        <v>3554</v>
      </c>
      <c r="N52" s="52" t="s">
        <v>3967</v>
      </c>
      <c r="O52" s="52" t="s">
        <v>3555</v>
      </c>
    </row>
    <row r="53" spans="1:15" x14ac:dyDescent="0.25">
      <c r="A53" t="s">
        <v>3052</v>
      </c>
      <c r="B53" s="52" t="s">
        <v>3635</v>
      </c>
      <c r="C53" s="52" t="s">
        <v>3556</v>
      </c>
      <c r="D53" s="52" t="s">
        <v>4482</v>
      </c>
      <c r="E53" s="52" t="s">
        <v>3557</v>
      </c>
      <c r="F53" s="52" t="s">
        <v>4482</v>
      </c>
      <c r="G53" s="52" t="s">
        <v>3557</v>
      </c>
      <c r="H53" s="52" t="s">
        <v>4483</v>
      </c>
      <c r="I53" s="52" t="s">
        <v>3558</v>
      </c>
      <c r="J53" s="52" t="s">
        <v>4484</v>
      </c>
      <c r="K53" s="52" t="s">
        <v>3559</v>
      </c>
      <c r="L53" s="52" t="s">
        <v>3558</v>
      </c>
      <c r="M53" s="52" t="s">
        <v>3560</v>
      </c>
      <c r="N53" s="52" t="s">
        <v>4485</v>
      </c>
      <c r="O53" s="52" t="s">
        <v>3561</v>
      </c>
    </row>
    <row r="54" spans="1:15" x14ac:dyDescent="0.25">
      <c r="A54" t="s">
        <v>3060</v>
      </c>
      <c r="B54" s="52" t="s">
        <v>3974</v>
      </c>
      <c r="C54" s="52" t="s">
        <v>3411</v>
      </c>
      <c r="D54" s="52" t="s">
        <v>3975</v>
      </c>
      <c r="E54" s="52" t="s">
        <v>3562</v>
      </c>
      <c r="F54" s="52" t="s">
        <v>3975</v>
      </c>
      <c r="G54" s="52" t="s">
        <v>3563</v>
      </c>
      <c r="H54" s="52" t="s">
        <v>3976</v>
      </c>
      <c r="I54" s="52" t="s">
        <v>3564</v>
      </c>
      <c r="J54" s="52" t="s">
        <v>3977</v>
      </c>
      <c r="K54" s="52" t="s">
        <v>3565</v>
      </c>
      <c r="L54" s="52" t="s">
        <v>3978</v>
      </c>
      <c r="M54" s="52" t="s">
        <v>3566</v>
      </c>
      <c r="N54" s="52" t="s">
        <v>3979</v>
      </c>
      <c r="O54" s="52" t="s">
        <v>3567</v>
      </c>
    </row>
    <row r="55" spans="1:15" x14ac:dyDescent="0.25">
      <c r="A55" t="s">
        <v>3068</v>
      </c>
      <c r="B55" s="52" t="s">
        <v>4486</v>
      </c>
      <c r="C55" s="52" t="s">
        <v>3568</v>
      </c>
      <c r="D55" s="52" t="s">
        <v>4487</v>
      </c>
      <c r="E55" s="52" t="s">
        <v>3569</v>
      </c>
      <c r="F55" s="52" t="s">
        <v>4487</v>
      </c>
      <c r="G55" s="52" t="s">
        <v>3569</v>
      </c>
      <c r="H55" s="52" t="s">
        <v>4488</v>
      </c>
      <c r="I55" s="52" t="s">
        <v>3570</v>
      </c>
      <c r="J55" s="52" t="s">
        <v>4489</v>
      </c>
      <c r="K55" s="52" t="s">
        <v>3571</v>
      </c>
      <c r="L55" s="52" t="s">
        <v>4490</v>
      </c>
      <c r="M55" s="52" t="s">
        <v>3572</v>
      </c>
      <c r="N55" s="52" t="s">
        <v>4491</v>
      </c>
      <c r="O55" s="52" t="s">
        <v>3573</v>
      </c>
    </row>
    <row r="56" spans="1:15" x14ac:dyDescent="0.25">
      <c r="A56" t="s">
        <v>3076</v>
      </c>
      <c r="B56" s="52" t="s">
        <v>3986</v>
      </c>
      <c r="C56" s="52" t="s">
        <v>3574</v>
      </c>
      <c r="D56" s="52" t="s">
        <v>3987</v>
      </c>
      <c r="E56" s="52" t="s">
        <v>3575</v>
      </c>
      <c r="F56" s="52" t="s">
        <v>3987</v>
      </c>
      <c r="G56" s="52" t="s">
        <v>3575</v>
      </c>
      <c r="H56" s="52" t="s">
        <v>3988</v>
      </c>
      <c r="I56" s="52" t="s">
        <v>3576</v>
      </c>
      <c r="J56" s="52" t="s">
        <v>3989</v>
      </c>
      <c r="K56" s="52" t="s">
        <v>3577</v>
      </c>
      <c r="L56" s="52" t="s">
        <v>3990</v>
      </c>
      <c r="M56" s="52" t="s">
        <v>3578</v>
      </c>
      <c r="N56" s="52" t="s">
        <v>3991</v>
      </c>
      <c r="O56" s="52" t="s">
        <v>3579</v>
      </c>
    </row>
    <row r="57" spans="1:15" x14ac:dyDescent="0.25">
      <c r="A57" t="s">
        <v>3083</v>
      </c>
      <c r="B57" s="52" t="s">
        <v>178</v>
      </c>
      <c r="C57" s="52" t="s">
        <v>3084</v>
      </c>
      <c r="D57" s="52" t="s">
        <v>178</v>
      </c>
      <c r="E57" s="52" t="s">
        <v>3085</v>
      </c>
      <c r="F57" s="52" t="s">
        <v>178</v>
      </c>
      <c r="G57" s="52" t="s">
        <v>3085</v>
      </c>
      <c r="H57" s="52" t="s">
        <v>178</v>
      </c>
      <c r="I57" s="52" t="s">
        <v>3084</v>
      </c>
      <c r="J57" s="52" t="s">
        <v>178</v>
      </c>
      <c r="K57" s="52" t="s">
        <v>3084</v>
      </c>
      <c r="L57" s="52" t="s">
        <v>178</v>
      </c>
      <c r="M57" s="52" t="s">
        <v>3086</v>
      </c>
      <c r="N57" s="52" t="s">
        <v>178</v>
      </c>
      <c r="O57" s="52" t="s">
        <v>3087</v>
      </c>
    </row>
    <row r="58" spans="1:15" x14ac:dyDescent="0.25">
      <c r="A58" t="s">
        <v>3088</v>
      </c>
      <c r="B58" s="52" t="s">
        <v>4492</v>
      </c>
      <c r="C58" s="52" t="s">
        <v>3580</v>
      </c>
      <c r="D58" s="52" t="s">
        <v>4493</v>
      </c>
      <c r="E58" s="52" t="s">
        <v>3329</v>
      </c>
      <c r="F58" s="52" t="s">
        <v>4494</v>
      </c>
      <c r="G58" s="52" t="s">
        <v>3581</v>
      </c>
      <c r="H58" s="52" t="s">
        <v>4495</v>
      </c>
      <c r="I58" s="52" t="s">
        <v>3582</v>
      </c>
      <c r="J58" s="52" t="s">
        <v>4496</v>
      </c>
      <c r="K58" s="52" t="s">
        <v>3583</v>
      </c>
      <c r="L58" s="52" t="s">
        <v>4497</v>
      </c>
      <c r="M58" s="52" t="s">
        <v>3584</v>
      </c>
      <c r="N58" s="52" t="s">
        <v>4498</v>
      </c>
      <c r="O58" s="52" t="s">
        <v>3585</v>
      </c>
    </row>
    <row r="59" spans="1:15" x14ac:dyDescent="0.25">
      <c r="A59" t="s">
        <v>3096</v>
      </c>
      <c r="B59" s="52" t="s">
        <v>4499</v>
      </c>
      <c r="C59" s="52" t="s">
        <v>3586</v>
      </c>
      <c r="D59" s="52" t="s">
        <v>4500</v>
      </c>
      <c r="E59" s="52" t="s">
        <v>3587</v>
      </c>
      <c r="F59" s="52" t="s">
        <v>4501</v>
      </c>
      <c r="G59" s="52" t="s">
        <v>3588</v>
      </c>
      <c r="H59" s="52" t="s">
        <v>4502</v>
      </c>
      <c r="I59" s="52" t="s">
        <v>3589</v>
      </c>
      <c r="J59" s="52" t="s">
        <v>4503</v>
      </c>
      <c r="K59" s="52" t="s">
        <v>3590</v>
      </c>
      <c r="L59" s="52" t="s">
        <v>4504</v>
      </c>
      <c r="M59" s="52" t="s">
        <v>3591</v>
      </c>
      <c r="N59" s="52" t="s">
        <v>4505</v>
      </c>
      <c r="O59" s="52" t="s">
        <v>3592</v>
      </c>
    </row>
    <row r="60" spans="1:15" x14ac:dyDescent="0.25">
      <c r="A60" t="s">
        <v>3104</v>
      </c>
      <c r="B60" s="52" t="s">
        <v>4506</v>
      </c>
      <c r="C60" s="52" t="s">
        <v>1799</v>
      </c>
      <c r="D60" s="52" t="s">
        <v>4507</v>
      </c>
      <c r="E60" s="52" t="s">
        <v>3593</v>
      </c>
      <c r="F60" s="52" t="s">
        <v>4507</v>
      </c>
      <c r="G60" s="52" t="s">
        <v>3594</v>
      </c>
      <c r="H60" s="52" t="s">
        <v>4508</v>
      </c>
      <c r="I60" s="52" t="s">
        <v>3595</v>
      </c>
      <c r="J60" s="52" t="s">
        <v>4509</v>
      </c>
      <c r="K60" s="52" t="s">
        <v>3596</v>
      </c>
      <c r="L60" s="52" t="s">
        <v>4510</v>
      </c>
      <c r="M60" s="52" t="s">
        <v>3597</v>
      </c>
      <c r="N60" s="52" t="s">
        <v>4511</v>
      </c>
      <c r="O60" s="52" t="s">
        <v>1740</v>
      </c>
    </row>
    <row r="61" spans="1:15" x14ac:dyDescent="0.25">
      <c r="A61" t="s">
        <v>3112</v>
      </c>
      <c r="B61" s="52" t="s">
        <v>4512</v>
      </c>
      <c r="C61" s="52" t="s">
        <v>3598</v>
      </c>
      <c r="D61" s="52" t="s">
        <v>4513</v>
      </c>
      <c r="E61" s="52" t="s">
        <v>3599</v>
      </c>
      <c r="F61" s="52" t="s">
        <v>4513</v>
      </c>
      <c r="G61" s="52" t="s">
        <v>3600</v>
      </c>
      <c r="H61" s="52" t="s">
        <v>4514</v>
      </c>
      <c r="I61" s="52" t="s">
        <v>3601</v>
      </c>
      <c r="J61" s="52" t="s">
        <v>4515</v>
      </c>
      <c r="K61" s="52" t="s">
        <v>3602</v>
      </c>
      <c r="L61" s="52" t="s">
        <v>4446</v>
      </c>
      <c r="M61" s="52" t="s">
        <v>3603</v>
      </c>
      <c r="N61" s="52" t="s">
        <v>4516</v>
      </c>
      <c r="O61" s="52" t="s">
        <v>3604</v>
      </c>
    </row>
    <row r="62" spans="1:15" x14ac:dyDescent="0.25">
      <c r="A62" t="s">
        <v>3119</v>
      </c>
      <c r="B62" s="52" t="s">
        <v>178</v>
      </c>
      <c r="C62" s="52" t="s">
        <v>282</v>
      </c>
      <c r="D62" s="52" t="s">
        <v>178</v>
      </c>
      <c r="E62" s="52" t="s">
        <v>282</v>
      </c>
      <c r="F62" s="52" t="s">
        <v>178</v>
      </c>
      <c r="G62" s="52" t="s">
        <v>282</v>
      </c>
      <c r="H62" s="52" t="s">
        <v>178</v>
      </c>
      <c r="I62" s="52" t="s">
        <v>282</v>
      </c>
      <c r="J62" s="52" t="s">
        <v>178</v>
      </c>
      <c r="K62" s="52" t="s">
        <v>282</v>
      </c>
      <c r="L62" s="52" t="s">
        <v>178</v>
      </c>
      <c r="M62" s="52" t="s">
        <v>282</v>
      </c>
      <c r="N62" s="52" t="s">
        <v>178</v>
      </c>
      <c r="O62" s="52" t="s">
        <v>282</v>
      </c>
    </row>
    <row r="63" spans="1:15" x14ac:dyDescent="0.25">
      <c r="A63" t="s">
        <v>3120</v>
      </c>
      <c r="B63" s="52" t="s">
        <v>4517</v>
      </c>
      <c r="C63" s="52" t="s">
        <v>3605</v>
      </c>
      <c r="D63" s="52" t="s">
        <v>4518</v>
      </c>
      <c r="E63" s="52" t="s">
        <v>3606</v>
      </c>
      <c r="F63" s="52" t="s">
        <v>4518</v>
      </c>
      <c r="G63" s="52" t="s">
        <v>3607</v>
      </c>
      <c r="H63" s="52" t="s">
        <v>4519</v>
      </c>
      <c r="I63" s="52" t="s">
        <v>3608</v>
      </c>
      <c r="J63" s="52" t="s">
        <v>4520</v>
      </c>
      <c r="K63" s="52" t="s">
        <v>3609</v>
      </c>
      <c r="L63" s="52" t="s">
        <v>4521</v>
      </c>
      <c r="M63" s="52" t="s">
        <v>3610</v>
      </c>
      <c r="N63" s="52" t="s">
        <v>4522</v>
      </c>
      <c r="O63" s="52" t="s">
        <v>3611</v>
      </c>
    </row>
    <row r="64" spans="1:15" x14ac:dyDescent="0.25">
      <c r="A64" t="s">
        <v>3128</v>
      </c>
      <c r="B64" s="52" t="s">
        <v>178</v>
      </c>
      <c r="C64" s="52" t="s">
        <v>178</v>
      </c>
      <c r="D64" s="52" t="s">
        <v>178</v>
      </c>
      <c r="E64" s="52" t="s">
        <v>178</v>
      </c>
      <c r="F64" s="52" t="s">
        <v>178</v>
      </c>
      <c r="G64" s="52" t="s">
        <v>178</v>
      </c>
      <c r="H64" s="52" t="s">
        <v>178</v>
      </c>
      <c r="I64" s="52" t="s">
        <v>178</v>
      </c>
      <c r="J64" s="52" t="s">
        <v>178</v>
      </c>
      <c r="K64" s="52" t="s">
        <v>178</v>
      </c>
      <c r="L64" s="52" t="s">
        <v>178</v>
      </c>
      <c r="M64" s="52" t="s">
        <v>178</v>
      </c>
      <c r="N64" s="52" t="s">
        <v>178</v>
      </c>
      <c r="O64" s="52" t="s">
        <v>178</v>
      </c>
    </row>
    <row r="65" spans="1:15" x14ac:dyDescent="0.25">
      <c r="A65" t="s">
        <v>3129</v>
      </c>
      <c r="B65" s="52" t="s">
        <v>178</v>
      </c>
      <c r="C65" s="52" t="s">
        <v>178</v>
      </c>
      <c r="D65" s="52" t="s">
        <v>178</v>
      </c>
      <c r="E65" s="52" t="s">
        <v>178</v>
      </c>
      <c r="F65" s="52" t="s">
        <v>178</v>
      </c>
      <c r="G65" s="52" t="s">
        <v>178</v>
      </c>
      <c r="H65" s="52" t="s">
        <v>178</v>
      </c>
      <c r="I65" s="52" t="s">
        <v>178</v>
      </c>
      <c r="J65" s="52" t="s">
        <v>178</v>
      </c>
      <c r="K65" s="52" t="s">
        <v>178</v>
      </c>
      <c r="L65" s="52" t="s">
        <v>178</v>
      </c>
      <c r="M65" s="52" t="s">
        <v>178</v>
      </c>
      <c r="N65" s="52" t="s">
        <v>178</v>
      </c>
      <c r="O65" s="52" t="s">
        <v>178</v>
      </c>
    </row>
    <row r="66" spans="1:15" x14ac:dyDescent="0.25">
      <c r="A66" t="s">
        <v>3130</v>
      </c>
      <c r="B66" s="52" t="s">
        <v>4523</v>
      </c>
      <c r="C66" s="52" t="s">
        <v>3612</v>
      </c>
      <c r="D66" s="52" t="s">
        <v>4524</v>
      </c>
      <c r="E66" s="52" t="s">
        <v>3613</v>
      </c>
      <c r="F66" s="52" t="s">
        <v>4524</v>
      </c>
      <c r="G66" s="52" t="s">
        <v>3614</v>
      </c>
      <c r="H66" s="52" t="s">
        <v>4525</v>
      </c>
      <c r="I66" s="52" t="s">
        <v>3615</v>
      </c>
      <c r="J66" s="52" t="s">
        <v>4526</v>
      </c>
      <c r="K66" s="52" t="s">
        <v>3616</v>
      </c>
      <c r="L66" s="52" t="s">
        <v>4527</v>
      </c>
      <c r="M66" s="52" t="s">
        <v>3617</v>
      </c>
      <c r="N66" s="52" t="s">
        <v>4528</v>
      </c>
      <c r="O66" s="52" t="s">
        <v>3618</v>
      </c>
    </row>
    <row r="67" spans="1:15" x14ac:dyDescent="0.25">
      <c r="A67" t="s">
        <v>3138</v>
      </c>
      <c r="B67" s="52" t="s">
        <v>178</v>
      </c>
      <c r="C67" s="52" t="s">
        <v>3139</v>
      </c>
      <c r="D67" s="52" t="s">
        <v>178</v>
      </c>
      <c r="E67" s="52" t="s">
        <v>3140</v>
      </c>
      <c r="F67" s="52" t="s">
        <v>178</v>
      </c>
      <c r="G67" s="52" t="s">
        <v>3140</v>
      </c>
      <c r="H67" s="52" t="s">
        <v>178</v>
      </c>
      <c r="I67" s="52" t="s">
        <v>3141</v>
      </c>
      <c r="J67" s="52" t="s">
        <v>178</v>
      </c>
      <c r="K67" s="52" t="s">
        <v>3142</v>
      </c>
      <c r="L67" s="52" t="s">
        <v>178</v>
      </c>
      <c r="M67" s="52" t="s">
        <v>3143</v>
      </c>
      <c r="N67" s="52" t="s">
        <v>178</v>
      </c>
      <c r="O67" s="52" t="s">
        <v>3144</v>
      </c>
    </row>
    <row r="68" spans="1:15" x14ac:dyDescent="0.25">
      <c r="A68" t="s">
        <v>3145</v>
      </c>
      <c r="B68" s="52" t="s">
        <v>178</v>
      </c>
      <c r="C68" s="52" t="s">
        <v>3146</v>
      </c>
      <c r="D68" s="52" t="s">
        <v>178</v>
      </c>
      <c r="E68" s="52" t="s">
        <v>3147</v>
      </c>
      <c r="F68" s="52" t="s">
        <v>178</v>
      </c>
      <c r="G68" s="52" t="s">
        <v>3147</v>
      </c>
      <c r="H68" s="52" t="s">
        <v>178</v>
      </c>
      <c r="I68" s="52" t="s">
        <v>3148</v>
      </c>
      <c r="J68" s="52" t="s">
        <v>178</v>
      </c>
      <c r="K68" s="52" t="s">
        <v>3146</v>
      </c>
      <c r="L68" s="52" t="s">
        <v>178</v>
      </c>
      <c r="M68" s="52" t="s">
        <v>3149</v>
      </c>
      <c r="N68" s="52" t="s">
        <v>178</v>
      </c>
      <c r="O68" s="52" t="s">
        <v>3148</v>
      </c>
    </row>
    <row r="69" spans="1:15" x14ac:dyDescent="0.25">
      <c r="A69" t="s">
        <v>3150</v>
      </c>
      <c r="B69" s="52" t="s">
        <v>4529</v>
      </c>
      <c r="C69" s="52" t="s">
        <v>3619</v>
      </c>
      <c r="D69" s="52" t="s">
        <v>4530</v>
      </c>
      <c r="E69" s="52" t="s">
        <v>3620</v>
      </c>
      <c r="F69" s="52" t="s">
        <v>4531</v>
      </c>
      <c r="G69" s="52" t="s">
        <v>3621</v>
      </c>
      <c r="H69" s="52" t="s">
        <v>4532</v>
      </c>
      <c r="I69" s="52" t="s">
        <v>3622</v>
      </c>
      <c r="J69" s="52" t="s">
        <v>4533</v>
      </c>
      <c r="K69" s="52" t="s">
        <v>3623</v>
      </c>
      <c r="L69" s="52" t="s">
        <v>4534</v>
      </c>
      <c r="M69" s="52" t="s">
        <v>3624</v>
      </c>
      <c r="N69" s="52" t="s">
        <v>4535</v>
      </c>
      <c r="O69" s="52" t="s">
        <v>3625</v>
      </c>
    </row>
    <row r="70" spans="1:15" x14ac:dyDescent="0.25">
      <c r="A70" t="s">
        <v>3157</v>
      </c>
      <c r="B70" s="52" t="s">
        <v>4536</v>
      </c>
      <c r="C70" s="52" t="s">
        <v>3626</v>
      </c>
      <c r="D70" s="52" t="s">
        <v>4537</v>
      </c>
      <c r="E70" s="52" t="s">
        <v>3627</v>
      </c>
      <c r="F70" s="52" t="s">
        <v>4537</v>
      </c>
      <c r="G70" s="52" t="s">
        <v>3627</v>
      </c>
      <c r="H70" s="52" t="s">
        <v>4431</v>
      </c>
      <c r="I70" s="52" t="s">
        <v>3628</v>
      </c>
      <c r="J70" s="52" t="s">
        <v>4538</v>
      </c>
      <c r="K70" s="52" t="s">
        <v>3629</v>
      </c>
      <c r="L70" s="52" t="s">
        <v>4539</v>
      </c>
      <c r="M70" s="52" t="s">
        <v>3630</v>
      </c>
      <c r="N70" s="52" t="s">
        <v>4540</v>
      </c>
      <c r="O70" s="52" t="s">
        <v>3631</v>
      </c>
    </row>
    <row r="71" spans="1:15" x14ac:dyDescent="0.25">
      <c r="A71" t="s">
        <v>3164</v>
      </c>
      <c r="B71" s="52" t="s">
        <v>178</v>
      </c>
      <c r="C71" s="52" t="s">
        <v>3165</v>
      </c>
      <c r="D71" s="52" t="s">
        <v>178</v>
      </c>
      <c r="E71" s="52" t="s">
        <v>3166</v>
      </c>
      <c r="F71" s="52" t="s">
        <v>178</v>
      </c>
      <c r="G71" s="52" t="s">
        <v>3166</v>
      </c>
      <c r="H71" s="52" t="s">
        <v>178</v>
      </c>
      <c r="I71" s="52" t="s">
        <v>3167</v>
      </c>
      <c r="J71" s="52" t="s">
        <v>178</v>
      </c>
      <c r="K71" s="52" t="s">
        <v>3168</v>
      </c>
      <c r="L71" s="52" t="s">
        <v>178</v>
      </c>
      <c r="M71" s="52" t="s">
        <v>3169</v>
      </c>
      <c r="N71" s="52" t="s">
        <v>178</v>
      </c>
      <c r="O71" s="52" t="s">
        <v>3170</v>
      </c>
    </row>
    <row r="72" spans="1:15" x14ac:dyDescent="0.25">
      <c r="A72" t="s">
        <v>3171</v>
      </c>
      <c r="B72" s="52" t="s">
        <v>4541</v>
      </c>
      <c r="C72" s="52" t="s">
        <v>3632</v>
      </c>
      <c r="D72" s="52" t="s">
        <v>4542</v>
      </c>
      <c r="E72" s="52" t="s">
        <v>3633</v>
      </c>
      <c r="F72" s="52" t="s">
        <v>4542</v>
      </c>
      <c r="G72" s="52" t="s">
        <v>3634</v>
      </c>
      <c r="H72" s="52" t="s">
        <v>4543</v>
      </c>
      <c r="I72" s="52" t="s">
        <v>1312</v>
      </c>
      <c r="J72" s="52" t="s">
        <v>4544</v>
      </c>
      <c r="K72" s="52" t="s">
        <v>3635</v>
      </c>
      <c r="L72" s="52" t="s">
        <v>4545</v>
      </c>
      <c r="M72" s="52" t="s">
        <v>3636</v>
      </c>
      <c r="N72" s="52" t="s">
        <v>4546</v>
      </c>
      <c r="O72" s="52" t="s">
        <v>3637</v>
      </c>
    </row>
    <row r="73" spans="1:15" x14ac:dyDescent="0.25">
      <c r="A73" t="s">
        <v>3177</v>
      </c>
      <c r="B73" s="52" t="s">
        <v>4042</v>
      </c>
      <c r="C73" s="52" t="s">
        <v>3638</v>
      </c>
      <c r="D73" s="52" t="s">
        <v>4043</v>
      </c>
      <c r="E73" s="52" t="s">
        <v>3639</v>
      </c>
      <c r="F73" s="52" t="s">
        <v>4043</v>
      </c>
      <c r="G73" s="52" t="s">
        <v>3640</v>
      </c>
      <c r="H73" s="52" t="s">
        <v>4044</v>
      </c>
      <c r="I73" s="52" t="s">
        <v>3641</v>
      </c>
      <c r="J73" s="52" t="s">
        <v>4045</v>
      </c>
      <c r="K73" s="52" t="s">
        <v>3642</v>
      </c>
      <c r="L73" s="52" t="s">
        <v>4046</v>
      </c>
      <c r="M73" s="52" t="s">
        <v>3643</v>
      </c>
      <c r="N73" s="52" t="s">
        <v>4047</v>
      </c>
      <c r="O73" s="52" t="s">
        <v>3644</v>
      </c>
    </row>
    <row r="74" spans="1:15" x14ac:dyDescent="0.25">
      <c r="A74" t="s">
        <v>3185</v>
      </c>
      <c r="B74" s="52" t="s">
        <v>4547</v>
      </c>
      <c r="C74" s="52" t="s">
        <v>3645</v>
      </c>
      <c r="D74" s="52" t="s">
        <v>4548</v>
      </c>
      <c r="E74" s="52" t="s">
        <v>3646</v>
      </c>
      <c r="F74" s="52" t="s">
        <v>4548</v>
      </c>
      <c r="G74" s="52" t="s">
        <v>3646</v>
      </c>
      <c r="H74" s="52" t="s">
        <v>4549</v>
      </c>
      <c r="I74" s="52" t="s">
        <v>3647</v>
      </c>
      <c r="J74" s="52" t="s">
        <v>4550</v>
      </c>
      <c r="K74" s="52" t="s">
        <v>3648</v>
      </c>
      <c r="L74" s="52" t="s">
        <v>4551</v>
      </c>
      <c r="M74" s="52" t="s">
        <v>3649</v>
      </c>
      <c r="N74" s="52" t="s">
        <v>4552</v>
      </c>
      <c r="O74" s="52" t="s">
        <v>3650</v>
      </c>
    </row>
    <row r="75" spans="1:15" x14ac:dyDescent="0.25">
      <c r="A75" t="s">
        <v>3192</v>
      </c>
      <c r="B75" s="52" t="s">
        <v>4553</v>
      </c>
      <c r="C75" s="52" t="s">
        <v>3651</v>
      </c>
      <c r="D75" s="52" t="s">
        <v>4554</v>
      </c>
      <c r="E75" s="52" t="s">
        <v>3652</v>
      </c>
      <c r="F75" s="52" t="s">
        <v>4554</v>
      </c>
      <c r="G75" s="52" t="s">
        <v>3653</v>
      </c>
      <c r="H75" s="52" t="s">
        <v>4555</v>
      </c>
      <c r="I75" s="52" t="s">
        <v>3654</v>
      </c>
      <c r="J75" s="52" t="s">
        <v>4556</v>
      </c>
      <c r="K75" s="52" t="s">
        <v>3655</v>
      </c>
      <c r="L75" s="52" t="s">
        <v>4557</v>
      </c>
      <c r="M75" s="52" t="s">
        <v>3656</v>
      </c>
      <c r="N75" s="52" t="s">
        <v>4558</v>
      </c>
      <c r="O75" s="52" t="s">
        <v>3657</v>
      </c>
    </row>
    <row r="76" spans="1:15" x14ac:dyDescent="0.25">
      <c r="A76" t="s">
        <v>3200</v>
      </c>
      <c r="B76" s="52" t="s">
        <v>4559</v>
      </c>
      <c r="C76" s="52" t="s">
        <v>3658</v>
      </c>
      <c r="D76" s="52" t="s">
        <v>4560</v>
      </c>
      <c r="E76" s="52" t="s">
        <v>3659</v>
      </c>
      <c r="F76" s="52" t="s">
        <v>4561</v>
      </c>
      <c r="G76" s="52" t="s">
        <v>3660</v>
      </c>
      <c r="H76" s="52" t="s">
        <v>4562</v>
      </c>
      <c r="I76" s="52" t="s">
        <v>3661</v>
      </c>
      <c r="J76" s="52" t="s">
        <v>4563</v>
      </c>
      <c r="K76" s="52" t="s">
        <v>3662</v>
      </c>
      <c r="L76" s="52" t="s">
        <v>4564</v>
      </c>
      <c r="M76" s="52" t="s">
        <v>3663</v>
      </c>
      <c r="N76" s="52" t="s">
        <v>4565</v>
      </c>
      <c r="O76" s="52" t="s">
        <v>3664</v>
      </c>
    </row>
    <row r="77" spans="1:15" x14ac:dyDescent="0.25">
      <c r="A77" t="s">
        <v>3207</v>
      </c>
      <c r="B77" s="52" t="s">
        <v>4566</v>
      </c>
      <c r="C77" s="52" t="s">
        <v>3665</v>
      </c>
      <c r="D77" s="52" t="s">
        <v>4567</v>
      </c>
      <c r="E77" s="52" t="s">
        <v>3666</v>
      </c>
      <c r="F77" s="52" t="s">
        <v>4568</v>
      </c>
      <c r="G77" s="52" t="s">
        <v>3667</v>
      </c>
      <c r="H77" s="52" t="s">
        <v>4569</v>
      </c>
      <c r="I77" s="52" t="s">
        <v>3668</v>
      </c>
      <c r="J77" s="52" t="s">
        <v>4570</v>
      </c>
      <c r="K77" s="52" t="s">
        <v>3669</v>
      </c>
      <c r="L77" s="52" t="s">
        <v>4571</v>
      </c>
      <c r="M77" s="52" t="s">
        <v>3670</v>
      </c>
      <c r="N77" s="52" t="s">
        <v>4572</v>
      </c>
      <c r="O77" s="52" t="s">
        <v>3671</v>
      </c>
    </row>
    <row r="78" spans="1:15" x14ac:dyDescent="0.25">
      <c r="A78" t="s">
        <v>3215</v>
      </c>
      <c r="B78" s="52" t="s">
        <v>4074</v>
      </c>
      <c r="C78" s="52" t="s">
        <v>3672</v>
      </c>
      <c r="D78" s="52" t="s">
        <v>4075</v>
      </c>
      <c r="E78" s="52" t="s">
        <v>3673</v>
      </c>
      <c r="F78" s="52" t="s">
        <v>4075</v>
      </c>
      <c r="G78" s="52" t="s">
        <v>3674</v>
      </c>
      <c r="H78" s="52" t="s">
        <v>4076</v>
      </c>
      <c r="I78" s="52" t="s">
        <v>3675</v>
      </c>
      <c r="J78" s="52" t="s">
        <v>4077</v>
      </c>
      <c r="K78" s="52" t="s">
        <v>3676</v>
      </c>
      <c r="L78" s="52" t="s">
        <v>4078</v>
      </c>
      <c r="M78" s="52" t="s">
        <v>3677</v>
      </c>
      <c r="N78" s="52" t="s">
        <v>4079</v>
      </c>
      <c r="O78" s="52" t="s">
        <v>3678</v>
      </c>
    </row>
    <row r="79" spans="1:15" x14ac:dyDescent="0.25">
      <c r="A79" t="s">
        <v>3223</v>
      </c>
      <c r="B79" s="52" t="s">
        <v>4573</v>
      </c>
      <c r="C79" s="52" t="s">
        <v>3679</v>
      </c>
      <c r="D79" s="52" t="s">
        <v>4574</v>
      </c>
      <c r="E79" s="52" t="s">
        <v>3680</v>
      </c>
      <c r="F79" s="52" t="s">
        <v>4575</v>
      </c>
      <c r="G79" s="52" t="s">
        <v>3681</v>
      </c>
      <c r="H79" s="52" t="s">
        <v>4576</v>
      </c>
      <c r="I79" s="52" t="s">
        <v>3682</v>
      </c>
      <c r="J79" s="52" t="s">
        <v>4577</v>
      </c>
      <c r="K79" s="52" t="s">
        <v>3683</v>
      </c>
      <c r="L79" s="52" t="s">
        <v>4578</v>
      </c>
      <c r="M79" s="52" t="s">
        <v>3684</v>
      </c>
      <c r="N79" s="52" t="s">
        <v>4579</v>
      </c>
      <c r="O79" s="52" t="s">
        <v>3685</v>
      </c>
    </row>
    <row r="80" spans="1:15" x14ac:dyDescent="0.25">
      <c r="A80" t="s">
        <v>3231</v>
      </c>
      <c r="B80" s="52" t="s">
        <v>4580</v>
      </c>
      <c r="C80" s="52" t="s">
        <v>3686</v>
      </c>
      <c r="D80" s="52" t="s">
        <v>4581</v>
      </c>
      <c r="E80" s="52" t="s">
        <v>3687</v>
      </c>
      <c r="F80" s="52" t="s">
        <v>4582</v>
      </c>
      <c r="G80" s="52" t="s">
        <v>3688</v>
      </c>
      <c r="H80" s="52" t="s">
        <v>406</v>
      </c>
      <c r="I80" s="52" t="s">
        <v>3689</v>
      </c>
      <c r="J80" s="52" t="s">
        <v>4583</v>
      </c>
      <c r="K80" s="52" t="s">
        <v>3690</v>
      </c>
      <c r="L80" s="52" t="s">
        <v>4584</v>
      </c>
      <c r="M80" s="52" t="s">
        <v>3691</v>
      </c>
      <c r="N80" s="52" t="s">
        <v>4585</v>
      </c>
      <c r="O80" s="52" t="s">
        <v>3692</v>
      </c>
    </row>
    <row r="81" spans="1:15" x14ac:dyDescent="0.25">
      <c r="A81" t="s">
        <v>3239</v>
      </c>
      <c r="B81" s="52" t="s">
        <v>4586</v>
      </c>
      <c r="C81" s="52" t="s">
        <v>3693</v>
      </c>
      <c r="D81" s="52" t="s">
        <v>4587</v>
      </c>
      <c r="E81" s="52" t="s">
        <v>3694</v>
      </c>
      <c r="F81" s="52" t="s">
        <v>4587</v>
      </c>
      <c r="G81" s="52" t="s">
        <v>3695</v>
      </c>
      <c r="H81" s="52" t="s">
        <v>4588</v>
      </c>
      <c r="I81" s="52" t="s">
        <v>3696</v>
      </c>
      <c r="J81" s="52" t="s">
        <v>4589</v>
      </c>
      <c r="K81" s="52" t="s">
        <v>3697</v>
      </c>
      <c r="L81" s="52" t="s">
        <v>4590</v>
      </c>
      <c r="M81" s="52" t="s">
        <v>3698</v>
      </c>
      <c r="N81" s="52" t="s">
        <v>4591</v>
      </c>
      <c r="O81" s="52" t="s">
        <v>3699</v>
      </c>
    </row>
    <row r="82" spans="1:15" x14ac:dyDescent="0.25">
      <c r="A82" t="s">
        <v>3247</v>
      </c>
      <c r="B82" s="52" t="s">
        <v>4592</v>
      </c>
      <c r="C82" s="52" t="s">
        <v>3700</v>
      </c>
      <c r="D82" s="52" t="s">
        <v>4593</v>
      </c>
      <c r="E82" s="52" t="s">
        <v>3701</v>
      </c>
      <c r="F82" s="52" t="s">
        <v>4594</v>
      </c>
      <c r="G82" s="52" t="s">
        <v>3701</v>
      </c>
      <c r="H82" s="52" t="s">
        <v>4595</v>
      </c>
      <c r="I82" s="52" t="s">
        <v>3702</v>
      </c>
      <c r="J82" s="52" t="s">
        <v>4596</v>
      </c>
      <c r="K82" s="52" t="s">
        <v>3703</v>
      </c>
      <c r="L82" s="52" t="s">
        <v>4597</v>
      </c>
      <c r="M82" s="52" t="s">
        <v>3704</v>
      </c>
      <c r="N82" s="52" t="s">
        <v>4598</v>
      </c>
      <c r="O82" s="52" t="s">
        <v>3705</v>
      </c>
    </row>
    <row r="83" spans="1:15" x14ac:dyDescent="0.25">
      <c r="A83" t="s">
        <v>3254</v>
      </c>
      <c r="B83" s="52" t="s">
        <v>4599</v>
      </c>
      <c r="C83" s="52" t="s">
        <v>3706</v>
      </c>
      <c r="D83" s="52" t="s">
        <v>4600</v>
      </c>
      <c r="E83" s="52" t="s">
        <v>3707</v>
      </c>
      <c r="F83" s="52" t="s">
        <v>4601</v>
      </c>
      <c r="G83" s="52" t="s">
        <v>3708</v>
      </c>
      <c r="H83" s="52" t="s">
        <v>4602</v>
      </c>
      <c r="I83" s="52" t="s">
        <v>3709</v>
      </c>
      <c r="J83" s="52" t="s">
        <v>4603</v>
      </c>
      <c r="K83" s="52" t="s">
        <v>3710</v>
      </c>
      <c r="L83" s="52" t="s">
        <v>4604</v>
      </c>
      <c r="M83" s="52" t="s">
        <v>3711</v>
      </c>
      <c r="N83" s="52" t="s">
        <v>4605</v>
      </c>
      <c r="O83" s="52" t="s">
        <v>3712</v>
      </c>
    </row>
    <row r="84" spans="1:15" x14ac:dyDescent="0.25">
      <c r="A84" t="s">
        <v>3262</v>
      </c>
      <c r="B84" s="52" t="s">
        <v>4606</v>
      </c>
      <c r="C84" s="52" t="s">
        <v>3713</v>
      </c>
      <c r="D84" s="52" t="s">
        <v>4607</v>
      </c>
      <c r="E84" s="52" t="s">
        <v>3714</v>
      </c>
      <c r="F84" s="52" t="s">
        <v>4608</v>
      </c>
      <c r="G84" s="52" t="s">
        <v>3715</v>
      </c>
      <c r="H84" s="52" t="s">
        <v>4609</v>
      </c>
      <c r="I84" s="52" t="s">
        <v>3716</v>
      </c>
      <c r="J84" s="52" t="s">
        <v>4610</v>
      </c>
      <c r="K84" s="52" t="s">
        <v>3717</v>
      </c>
      <c r="L84" s="52" t="s">
        <v>4611</v>
      </c>
      <c r="M84" s="52" t="s">
        <v>3718</v>
      </c>
      <c r="N84" s="52" t="s">
        <v>3010</v>
      </c>
      <c r="O84" s="52" t="s">
        <v>3719</v>
      </c>
    </row>
    <row r="85" spans="1:15" x14ac:dyDescent="0.25">
      <c r="A85" t="s">
        <v>3269</v>
      </c>
      <c r="B85" s="52" t="s">
        <v>178</v>
      </c>
      <c r="C85" s="52" t="s">
        <v>178</v>
      </c>
      <c r="D85" s="52" t="s">
        <v>178</v>
      </c>
      <c r="E85" s="52" t="s">
        <v>178</v>
      </c>
      <c r="F85" s="52" t="s">
        <v>178</v>
      </c>
      <c r="G85" s="52" t="s">
        <v>178</v>
      </c>
      <c r="H85" s="52" t="s">
        <v>178</v>
      </c>
      <c r="I85" s="52" t="s">
        <v>178</v>
      </c>
      <c r="J85" s="52" t="s">
        <v>178</v>
      </c>
      <c r="K85" s="52" t="s">
        <v>178</v>
      </c>
      <c r="L85" s="52" t="s">
        <v>178</v>
      </c>
      <c r="M85" s="52" t="s">
        <v>178</v>
      </c>
      <c r="N85" s="52" t="s">
        <v>178</v>
      </c>
      <c r="O85" s="52" t="s">
        <v>178</v>
      </c>
    </row>
    <row r="86" spans="1:15" x14ac:dyDescent="0.25">
      <c r="A86" t="s">
        <v>3270</v>
      </c>
      <c r="B86" s="52" t="s">
        <v>4612</v>
      </c>
      <c r="C86" s="52" t="s">
        <v>3366</v>
      </c>
      <c r="D86" s="52" t="s">
        <v>4613</v>
      </c>
      <c r="E86" s="52" t="s">
        <v>3720</v>
      </c>
      <c r="F86" s="52" t="s">
        <v>4613</v>
      </c>
      <c r="G86" s="52" t="s">
        <v>3720</v>
      </c>
      <c r="H86" s="52" t="s">
        <v>4614</v>
      </c>
      <c r="I86" s="52" t="s">
        <v>3721</v>
      </c>
      <c r="J86" s="52" t="s">
        <v>4615</v>
      </c>
      <c r="K86" s="52" t="s">
        <v>3722</v>
      </c>
      <c r="L86" s="52" t="s">
        <v>4616</v>
      </c>
      <c r="M86" s="52" t="s">
        <v>3723</v>
      </c>
      <c r="N86" s="52" t="s">
        <v>4617</v>
      </c>
      <c r="O86" s="52" t="s">
        <v>3724</v>
      </c>
    </row>
    <row r="87" spans="1:15" x14ac:dyDescent="0.25">
      <c r="A87" t="s">
        <v>3277</v>
      </c>
      <c r="B87" s="52" t="s">
        <v>178</v>
      </c>
      <c r="C87" s="52" t="s">
        <v>178</v>
      </c>
      <c r="D87" s="52" t="s">
        <v>178</v>
      </c>
      <c r="E87" s="52" t="s">
        <v>178</v>
      </c>
      <c r="F87" s="52" t="s">
        <v>178</v>
      </c>
      <c r="G87" s="52" t="s">
        <v>178</v>
      </c>
      <c r="H87" s="52" t="s">
        <v>178</v>
      </c>
      <c r="I87" s="52" t="s">
        <v>178</v>
      </c>
      <c r="J87" s="52" t="s">
        <v>178</v>
      </c>
      <c r="K87" s="52" t="s">
        <v>178</v>
      </c>
      <c r="L87" s="52" t="s">
        <v>178</v>
      </c>
      <c r="M87" s="52" t="s">
        <v>178</v>
      </c>
      <c r="N87" s="52" t="s">
        <v>178</v>
      </c>
      <c r="O87" s="52" t="s">
        <v>178</v>
      </c>
    </row>
    <row r="88" spans="1:15" x14ac:dyDescent="0.25">
      <c r="A88" t="s">
        <v>3278</v>
      </c>
      <c r="B88" s="52" t="s">
        <v>4618</v>
      </c>
      <c r="C88" s="52" t="s">
        <v>3725</v>
      </c>
      <c r="D88" s="52" t="s">
        <v>4619</v>
      </c>
      <c r="E88" s="52" t="s">
        <v>3726</v>
      </c>
      <c r="F88" s="52" t="s">
        <v>4620</v>
      </c>
      <c r="G88" s="52" t="s">
        <v>3727</v>
      </c>
      <c r="H88" s="52" t="s">
        <v>2126</v>
      </c>
      <c r="I88" s="52" t="s">
        <v>3728</v>
      </c>
      <c r="J88" s="52" t="s">
        <v>4621</v>
      </c>
      <c r="K88" s="52" t="s">
        <v>3729</v>
      </c>
      <c r="L88" s="52" t="s">
        <v>4622</v>
      </c>
      <c r="M88" s="52" t="s">
        <v>3730</v>
      </c>
      <c r="N88" s="52" t="s">
        <v>4623</v>
      </c>
      <c r="O88" s="52" t="s">
        <v>3731</v>
      </c>
    </row>
    <row r="89" spans="1:15" x14ac:dyDescent="0.25">
      <c r="A89" t="s">
        <v>3286</v>
      </c>
      <c r="B89" s="52" t="s">
        <v>4624</v>
      </c>
      <c r="C89" s="52" t="s">
        <v>3732</v>
      </c>
      <c r="D89" s="52" t="s">
        <v>4625</v>
      </c>
      <c r="E89" s="52" t="s">
        <v>3733</v>
      </c>
      <c r="F89" s="52" t="s">
        <v>4625</v>
      </c>
      <c r="G89" s="52" t="s">
        <v>3733</v>
      </c>
      <c r="H89" s="52" t="s">
        <v>4626</v>
      </c>
      <c r="I89" s="52" t="s">
        <v>3734</v>
      </c>
      <c r="J89" s="52" t="s">
        <v>4627</v>
      </c>
      <c r="K89" s="52" t="s">
        <v>3735</v>
      </c>
      <c r="L89" s="52" t="s">
        <v>4628</v>
      </c>
      <c r="M89" s="52" t="s">
        <v>3736</v>
      </c>
      <c r="N89" s="52" t="s">
        <v>4629</v>
      </c>
      <c r="O89" s="52" t="s">
        <v>3737</v>
      </c>
    </row>
    <row r="90" spans="1:15" x14ac:dyDescent="0.25">
      <c r="A90" t="s">
        <v>3293</v>
      </c>
      <c r="B90" s="52" t="s">
        <v>4630</v>
      </c>
      <c r="C90" s="52" t="s">
        <v>3738</v>
      </c>
      <c r="D90" s="52" t="s">
        <v>4631</v>
      </c>
      <c r="E90" s="52" t="s">
        <v>3739</v>
      </c>
      <c r="F90" s="52" t="s">
        <v>4631</v>
      </c>
      <c r="G90" s="52" t="s">
        <v>3740</v>
      </c>
      <c r="H90" s="52" t="s">
        <v>4632</v>
      </c>
      <c r="I90" s="52" t="s">
        <v>3741</v>
      </c>
      <c r="J90" s="52" t="s">
        <v>4633</v>
      </c>
      <c r="K90" s="52" t="s">
        <v>3742</v>
      </c>
      <c r="L90" s="52" t="s">
        <v>4634</v>
      </c>
      <c r="M90" s="52" t="s">
        <v>3743</v>
      </c>
      <c r="N90" s="52" t="s">
        <v>4635</v>
      </c>
      <c r="O90" s="52" t="s">
        <v>3744</v>
      </c>
    </row>
    <row r="91" spans="1:15" x14ac:dyDescent="0.25">
      <c r="A91" t="s">
        <v>3300</v>
      </c>
      <c r="B91" s="52" t="s">
        <v>4636</v>
      </c>
      <c r="C91" s="52" t="s">
        <v>3745</v>
      </c>
      <c r="D91" s="52" t="s">
        <v>4637</v>
      </c>
      <c r="E91" s="52" t="s">
        <v>3746</v>
      </c>
      <c r="F91" s="52" t="s">
        <v>4637</v>
      </c>
      <c r="G91" s="52" t="s">
        <v>3747</v>
      </c>
      <c r="H91" s="52" t="s">
        <v>4638</v>
      </c>
      <c r="I91" s="52" t="s">
        <v>3748</v>
      </c>
      <c r="J91" s="52" t="s">
        <v>4639</v>
      </c>
      <c r="K91" s="52" t="s">
        <v>3749</v>
      </c>
      <c r="L91" s="52" t="s">
        <v>4640</v>
      </c>
      <c r="M91" s="52" t="s">
        <v>3750</v>
      </c>
      <c r="N91" s="52" t="s">
        <v>4641</v>
      </c>
      <c r="O91" s="52" t="s">
        <v>3751</v>
      </c>
    </row>
    <row r="92" spans="1:15" x14ac:dyDescent="0.25">
      <c r="A92" t="s">
        <v>3308</v>
      </c>
      <c r="B92" s="52" t="s">
        <v>4642</v>
      </c>
      <c r="C92" s="52" t="s">
        <v>3752</v>
      </c>
      <c r="D92" s="52" t="s">
        <v>4643</v>
      </c>
      <c r="E92" s="52" t="s">
        <v>3753</v>
      </c>
      <c r="F92" s="52" t="s">
        <v>4643</v>
      </c>
      <c r="G92" s="52" t="s">
        <v>3754</v>
      </c>
      <c r="H92" s="52" t="s">
        <v>4644</v>
      </c>
      <c r="I92" s="52" t="s">
        <v>3755</v>
      </c>
      <c r="J92" s="52" t="s">
        <v>4645</v>
      </c>
      <c r="K92" s="52" t="s">
        <v>3756</v>
      </c>
      <c r="L92" s="52" t="s">
        <v>4646</v>
      </c>
      <c r="M92" s="52" t="s">
        <v>3757</v>
      </c>
      <c r="N92" s="52" t="s">
        <v>4647</v>
      </c>
      <c r="O92" s="52" t="s">
        <v>3758</v>
      </c>
    </row>
    <row r="93" spans="1:15" x14ac:dyDescent="0.25">
      <c r="A93" t="s">
        <v>3316</v>
      </c>
      <c r="B93" s="52" t="s">
        <v>4648</v>
      </c>
      <c r="C93" s="52" t="s">
        <v>3759</v>
      </c>
      <c r="D93" s="52" t="s">
        <v>4649</v>
      </c>
      <c r="E93" s="52" t="s">
        <v>3760</v>
      </c>
      <c r="F93" s="52" t="s">
        <v>4649</v>
      </c>
      <c r="G93" s="52" t="s">
        <v>3760</v>
      </c>
      <c r="H93" s="52" t="s">
        <v>4650</v>
      </c>
      <c r="I93" s="52" t="s">
        <v>3761</v>
      </c>
      <c r="J93" s="52" t="s">
        <v>4651</v>
      </c>
      <c r="K93" s="52" t="s">
        <v>3762</v>
      </c>
      <c r="L93" s="52" t="s">
        <v>4652</v>
      </c>
      <c r="M93" s="52" t="s">
        <v>3763</v>
      </c>
      <c r="N93" s="52" t="s">
        <v>4653</v>
      </c>
      <c r="O93" s="52" t="s">
        <v>3764</v>
      </c>
    </row>
    <row r="94" spans="1:15" x14ac:dyDescent="0.25">
      <c r="A94" t="s">
        <v>3323</v>
      </c>
      <c r="B94" s="52" t="s">
        <v>4654</v>
      </c>
      <c r="C94" s="52" t="s">
        <v>3765</v>
      </c>
      <c r="D94" s="52" t="s">
        <v>4655</v>
      </c>
      <c r="E94" s="52" t="s">
        <v>3766</v>
      </c>
      <c r="F94" s="52" t="s">
        <v>4655</v>
      </c>
      <c r="G94" s="52" t="s">
        <v>3766</v>
      </c>
      <c r="H94" s="52" t="s">
        <v>4656</v>
      </c>
      <c r="I94" s="52" t="s">
        <v>3767</v>
      </c>
      <c r="J94" s="52" t="s">
        <v>4657</v>
      </c>
      <c r="K94" s="52" t="s">
        <v>3768</v>
      </c>
      <c r="L94" s="52" t="s">
        <v>4658</v>
      </c>
      <c r="M94" s="52" t="s">
        <v>3769</v>
      </c>
      <c r="N94" s="52" t="s">
        <v>4659</v>
      </c>
      <c r="O94" s="52" t="s">
        <v>3770</v>
      </c>
    </row>
    <row r="95" spans="1:15" x14ac:dyDescent="0.25">
      <c r="A95" t="s">
        <v>3330</v>
      </c>
      <c r="B95" s="52" t="s">
        <v>4660</v>
      </c>
      <c r="C95" s="52" t="s">
        <v>3771</v>
      </c>
      <c r="D95" s="52" t="s">
        <v>4661</v>
      </c>
      <c r="E95" s="52" t="s">
        <v>3772</v>
      </c>
      <c r="F95" s="52" t="s">
        <v>4662</v>
      </c>
      <c r="G95" s="52" t="s">
        <v>3773</v>
      </c>
      <c r="H95" s="52" t="s">
        <v>4663</v>
      </c>
      <c r="I95" s="52" t="s">
        <v>3774</v>
      </c>
      <c r="J95" s="52" t="s">
        <v>4664</v>
      </c>
      <c r="K95" s="52" t="s">
        <v>3775</v>
      </c>
      <c r="L95" s="52" t="s">
        <v>4665</v>
      </c>
      <c r="M95" s="52" t="s">
        <v>3776</v>
      </c>
      <c r="N95" s="52" t="s">
        <v>4666</v>
      </c>
      <c r="O95" s="52" t="s">
        <v>3777</v>
      </c>
    </row>
    <row r="96" spans="1:15" x14ac:dyDescent="0.25">
      <c r="B96" s="52"/>
      <c r="C96" s="52"/>
      <c r="D96" s="52"/>
      <c r="E96" s="52"/>
      <c r="F96" s="52"/>
      <c r="G96" s="52"/>
      <c r="H96" s="52"/>
      <c r="I96" s="52"/>
      <c r="J96" s="52"/>
      <c r="K96" s="52"/>
      <c r="L96" s="52"/>
      <c r="M96" s="52"/>
      <c r="N96" s="52"/>
      <c r="O96" s="52"/>
    </row>
    <row r="97" spans="1:1" x14ac:dyDescent="0.25">
      <c r="A97" t="s">
        <v>224</v>
      </c>
    </row>
    <row r="98" spans="1:1" x14ac:dyDescent="0.25">
      <c r="A98" t="s">
        <v>707</v>
      </c>
    </row>
    <row r="100" spans="1:1" x14ac:dyDescent="0.25">
      <c r="A100" t="s">
        <v>189</v>
      </c>
    </row>
    <row r="101" spans="1:1" x14ac:dyDescent="0.25">
      <c r="A101" t="s">
        <v>280</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18"/>
  <sheetViews>
    <sheetView workbookViewId="0"/>
  </sheetViews>
  <sheetFormatPr defaultRowHeight="15" x14ac:dyDescent="0.25"/>
  <cols>
    <col min="1" max="1" width="8.7109375" customWidth="1"/>
    <col min="2" max="7" width="30.7109375" customWidth="1"/>
  </cols>
  <sheetData>
    <row r="1" spans="1:8" x14ac:dyDescent="0.25">
      <c r="A1" s="4" t="s">
        <v>8</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220</v>
      </c>
      <c r="B3" s="8">
        <v>80</v>
      </c>
      <c r="C3" s="8">
        <v>52</v>
      </c>
      <c r="D3" s="8">
        <v>80</v>
      </c>
      <c r="E3" s="8">
        <v>73</v>
      </c>
      <c r="F3" s="8">
        <v>82</v>
      </c>
      <c r="G3" s="8">
        <v>76</v>
      </c>
    </row>
    <row r="4" spans="1:8" x14ac:dyDescent="0.25">
      <c r="A4" t="s">
        <v>221</v>
      </c>
      <c r="B4" s="8">
        <v>81</v>
      </c>
      <c r="C4" s="8">
        <v>53</v>
      </c>
      <c r="D4" s="8">
        <v>81</v>
      </c>
      <c r="E4" s="8">
        <v>73</v>
      </c>
      <c r="F4" s="8">
        <v>83</v>
      </c>
      <c r="G4" s="8">
        <v>76</v>
      </c>
    </row>
    <row r="5" spans="1:8" x14ac:dyDescent="0.25">
      <c r="A5" t="s">
        <v>222</v>
      </c>
      <c r="B5" s="8">
        <v>81</v>
      </c>
      <c r="C5" s="8">
        <v>54</v>
      </c>
      <c r="D5" s="8">
        <v>81</v>
      </c>
      <c r="E5" s="8">
        <v>75</v>
      </c>
      <c r="F5" s="8">
        <v>83</v>
      </c>
      <c r="G5" s="8">
        <v>76</v>
      </c>
    </row>
    <row r="6" spans="1:8" x14ac:dyDescent="0.25">
      <c r="A6" t="s">
        <v>223</v>
      </c>
      <c r="B6" s="8">
        <v>78</v>
      </c>
      <c r="C6" s="8">
        <v>42</v>
      </c>
      <c r="D6" s="8">
        <v>78</v>
      </c>
      <c r="E6" s="8">
        <v>74</v>
      </c>
      <c r="F6" s="8">
        <v>73</v>
      </c>
      <c r="G6" s="8">
        <v>69</v>
      </c>
    </row>
    <row r="7" spans="1:8" x14ac:dyDescent="0.25">
      <c r="B7" s="8"/>
      <c r="C7" s="8"/>
      <c r="D7" s="8"/>
      <c r="E7" s="8"/>
      <c r="F7" s="8"/>
      <c r="G7" s="8"/>
    </row>
    <row r="8" spans="1:8" x14ac:dyDescent="0.25">
      <c r="A8" t="s">
        <v>189</v>
      </c>
    </row>
    <row r="9" spans="1:8" x14ac:dyDescent="0.25">
      <c r="A9" t="s">
        <v>232</v>
      </c>
    </row>
    <row r="10" spans="1:8" x14ac:dyDescent="0.25">
      <c r="A10" t="s">
        <v>231</v>
      </c>
    </row>
    <row r="12" spans="1:8" x14ac:dyDescent="0.25">
      <c r="A12" t="s">
        <v>195</v>
      </c>
    </row>
    <row r="13" spans="1:8" x14ac:dyDescent="0.25">
      <c r="A13" t="s">
        <v>196</v>
      </c>
    </row>
    <row r="14" spans="1:8" x14ac:dyDescent="0.25">
      <c r="A14" t="s">
        <v>197</v>
      </c>
    </row>
    <row r="15" spans="1:8" x14ac:dyDescent="0.25">
      <c r="A15" t="s">
        <v>198</v>
      </c>
    </row>
    <row r="16" spans="1:8" x14ac:dyDescent="0.25">
      <c r="A16" t="s">
        <v>199</v>
      </c>
    </row>
    <row r="17" spans="1:1" x14ac:dyDescent="0.25">
      <c r="A17" t="s">
        <v>200</v>
      </c>
    </row>
    <row r="18" spans="1:1" x14ac:dyDescent="0.25">
      <c r="A18" t="s">
        <v>201</v>
      </c>
    </row>
  </sheetData>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C95"/>
  <sheetViews>
    <sheetView workbookViewId="0"/>
  </sheetViews>
  <sheetFormatPr defaultRowHeight="15" x14ac:dyDescent="0.25"/>
  <cols>
    <col min="1" max="1" width="54.7109375" customWidth="1"/>
    <col min="2" max="2" width="90.7109375" customWidth="1"/>
  </cols>
  <sheetData>
    <row r="1" spans="1:3" x14ac:dyDescent="0.25">
      <c r="A1" s="4" t="s">
        <v>63</v>
      </c>
      <c r="C1" s="1" t="str">
        <f>HYPERLINK("#'INDEX'!A1", "Back to INDEX")</f>
        <v>Back to INDEX</v>
      </c>
    </row>
    <row r="2" spans="1:3" x14ac:dyDescent="0.25">
      <c r="A2" s="3" t="s">
        <v>1247</v>
      </c>
      <c r="B2" s="3" t="s">
        <v>1248</v>
      </c>
    </row>
    <row r="3" spans="1:3" x14ac:dyDescent="0.25">
      <c r="A3" t="s">
        <v>3003</v>
      </c>
      <c r="B3" s="53" t="s">
        <v>4667</v>
      </c>
    </row>
    <row r="4" spans="1:3" x14ac:dyDescent="0.25">
      <c r="A4" t="s">
        <v>4178</v>
      </c>
      <c r="B4" s="53" t="s">
        <v>4668</v>
      </c>
    </row>
    <row r="5" spans="1:3" x14ac:dyDescent="0.25">
      <c r="A5" t="s">
        <v>4208</v>
      </c>
      <c r="B5" s="53" t="s">
        <v>4669</v>
      </c>
    </row>
    <row r="6" spans="1:3" x14ac:dyDescent="0.25">
      <c r="A6" t="s">
        <v>4216</v>
      </c>
      <c r="B6" s="53" t="s">
        <v>4670</v>
      </c>
    </row>
    <row r="7" spans="1:3" x14ac:dyDescent="0.25">
      <c r="A7" t="s">
        <v>4184</v>
      </c>
      <c r="B7" s="53" t="s">
        <v>4671</v>
      </c>
    </row>
    <row r="8" spans="1:3" x14ac:dyDescent="0.25">
      <c r="A8" t="s">
        <v>4198</v>
      </c>
      <c r="B8" s="53" t="s">
        <v>4672</v>
      </c>
    </row>
    <row r="9" spans="1:3" x14ac:dyDescent="0.25">
      <c r="A9" t="s">
        <v>4173</v>
      </c>
      <c r="B9" s="53" t="s">
        <v>4673</v>
      </c>
    </row>
    <row r="10" spans="1:3" x14ac:dyDescent="0.25">
      <c r="A10" t="s">
        <v>4180</v>
      </c>
      <c r="B10" s="53" t="s">
        <v>4674</v>
      </c>
    </row>
    <row r="11" spans="1:3" x14ac:dyDescent="0.25">
      <c r="A11" t="s">
        <v>4192</v>
      </c>
      <c r="B11" s="53" t="s">
        <v>4675</v>
      </c>
    </row>
    <row r="12" spans="1:3" x14ac:dyDescent="0.25">
      <c r="A12" t="s">
        <v>4300</v>
      </c>
      <c r="B12" s="53" t="s">
        <v>4676</v>
      </c>
    </row>
    <row r="13" spans="1:3" x14ac:dyDescent="0.25">
      <c r="A13" t="s">
        <v>4186</v>
      </c>
      <c r="B13" s="53" t="s">
        <v>4677</v>
      </c>
    </row>
    <row r="14" spans="1:3" x14ac:dyDescent="0.25">
      <c r="A14" t="s">
        <v>4218</v>
      </c>
      <c r="B14" s="53" t="s">
        <v>4678</v>
      </c>
    </row>
    <row r="15" spans="1:3" x14ac:dyDescent="0.25">
      <c r="A15" t="s">
        <v>4190</v>
      </c>
      <c r="B15" s="53" t="s">
        <v>4679</v>
      </c>
    </row>
    <row r="16" spans="1:3" x14ac:dyDescent="0.25">
      <c r="A16" t="s">
        <v>4194</v>
      </c>
      <c r="B16" s="53" t="s">
        <v>4680</v>
      </c>
    </row>
    <row r="17" spans="1:2" x14ac:dyDescent="0.25">
      <c r="A17" t="s">
        <v>4222</v>
      </c>
      <c r="B17" s="53" t="s">
        <v>4681</v>
      </c>
    </row>
    <row r="18" spans="1:2" x14ac:dyDescent="0.25">
      <c r="A18" t="s">
        <v>4202</v>
      </c>
      <c r="B18" s="53" t="s">
        <v>4682</v>
      </c>
    </row>
    <row r="19" spans="1:2" x14ac:dyDescent="0.25">
      <c r="A19" t="s">
        <v>4196</v>
      </c>
      <c r="B19" s="53" t="s">
        <v>4683</v>
      </c>
    </row>
    <row r="20" spans="1:2" x14ac:dyDescent="0.25">
      <c r="A20" t="s">
        <v>4206</v>
      </c>
      <c r="B20" s="53" t="s">
        <v>4684</v>
      </c>
    </row>
    <row r="21" spans="1:2" x14ac:dyDescent="0.25">
      <c r="A21" t="s">
        <v>4204</v>
      </c>
      <c r="B21" s="53" t="s">
        <v>4685</v>
      </c>
    </row>
    <row r="22" spans="1:2" x14ac:dyDescent="0.25">
      <c r="A22" t="s">
        <v>4234</v>
      </c>
      <c r="B22" s="53" t="s">
        <v>4686</v>
      </c>
    </row>
    <row r="23" spans="1:2" x14ac:dyDescent="0.25">
      <c r="A23" t="s">
        <v>4200</v>
      </c>
      <c r="B23" s="53" t="s">
        <v>4687</v>
      </c>
    </row>
    <row r="24" spans="1:2" x14ac:dyDescent="0.25">
      <c r="A24" t="s">
        <v>4210</v>
      </c>
      <c r="B24" s="53" t="s">
        <v>4688</v>
      </c>
    </row>
    <row r="25" spans="1:2" x14ac:dyDescent="0.25">
      <c r="A25" t="s">
        <v>4188</v>
      </c>
      <c r="B25" s="53" t="s">
        <v>4689</v>
      </c>
    </row>
    <row r="26" spans="1:2" x14ac:dyDescent="0.25">
      <c r="A26" t="s">
        <v>4284</v>
      </c>
      <c r="B26" s="53" t="s">
        <v>4690</v>
      </c>
    </row>
    <row r="27" spans="1:2" x14ac:dyDescent="0.25">
      <c r="A27" t="s">
        <v>4301</v>
      </c>
      <c r="B27" s="53" t="s">
        <v>4691</v>
      </c>
    </row>
    <row r="28" spans="1:2" x14ac:dyDescent="0.25">
      <c r="A28" t="s">
        <v>4224</v>
      </c>
      <c r="B28" s="53" t="s">
        <v>4692</v>
      </c>
    </row>
    <row r="29" spans="1:2" x14ac:dyDescent="0.25">
      <c r="A29" t="s">
        <v>4214</v>
      </c>
      <c r="B29" s="53" t="s">
        <v>4693</v>
      </c>
    </row>
    <row r="30" spans="1:2" x14ac:dyDescent="0.25">
      <c r="A30" t="s">
        <v>4250</v>
      </c>
      <c r="B30" s="53" t="s">
        <v>4694</v>
      </c>
    </row>
    <row r="31" spans="1:2" x14ac:dyDescent="0.25">
      <c r="A31" t="s">
        <v>4228</v>
      </c>
      <c r="B31" s="53" t="s">
        <v>4695</v>
      </c>
    </row>
    <row r="32" spans="1:2" x14ac:dyDescent="0.25">
      <c r="A32" t="s">
        <v>4182</v>
      </c>
      <c r="B32" s="53" t="s">
        <v>4696</v>
      </c>
    </row>
    <row r="33" spans="1:2" x14ac:dyDescent="0.25">
      <c r="A33" t="s">
        <v>4244</v>
      </c>
      <c r="B33" s="53" t="s">
        <v>4697</v>
      </c>
    </row>
    <row r="34" spans="1:2" x14ac:dyDescent="0.25">
      <c r="A34" t="s">
        <v>4232</v>
      </c>
      <c r="B34" s="53" t="s">
        <v>4698</v>
      </c>
    </row>
    <row r="35" spans="1:2" x14ac:dyDescent="0.25">
      <c r="A35" t="s">
        <v>4252</v>
      </c>
      <c r="B35" s="53" t="s">
        <v>4699</v>
      </c>
    </row>
    <row r="36" spans="1:2" x14ac:dyDescent="0.25">
      <c r="A36" t="s">
        <v>4226</v>
      </c>
      <c r="B36" s="53" t="s">
        <v>4700</v>
      </c>
    </row>
    <row r="37" spans="1:2" x14ac:dyDescent="0.25">
      <c r="A37" t="s">
        <v>4240</v>
      </c>
      <c r="B37" s="53" t="s">
        <v>4701</v>
      </c>
    </row>
    <row r="38" spans="1:2" x14ac:dyDescent="0.25">
      <c r="A38" t="s">
        <v>4176</v>
      </c>
      <c r="B38" s="53" t="s">
        <v>4702</v>
      </c>
    </row>
    <row r="39" spans="1:2" x14ac:dyDescent="0.25">
      <c r="A39" t="s">
        <v>4220</v>
      </c>
      <c r="B39" s="53" t="s">
        <v>4703</v>
      </c>
    </row>
    <row r="40" spans="1:2" x14ac:dyDescent="0.25">
      <c r="A40" t="s">
        <v>4238</v>
      </c>
      <c r="B40" s="53" t="s">
        <v>4704</v>
      </c>
    </row>
    <row r="41" spans="1:2" x14ac:dyDescent="0.25">
      <c r="A41" t="s">
        <v>4212</v>
      </c>
      <c r="B41" s="53" t="s">
        <v>4705</v>
      </c>
    </row>
    <row r="42" spans="1:2" x14ac:dyDescent="0.25">
      <c r="A42" t="s">
        <v>4258</v>
      </c>
      <c r="B42" s="53" t="s">
        <v>4706</v>
      </c>
    </row>
    <row r="43" spans="1:2" x14ac:dyDescent="0.25">
      <c r="A43" t="s">
        <v>4298</v>
      </c>
      <c r="B43" s="53" t="s">
        <v>4707</v>
      </c>
    </row>
    <row r="44" spans="1:2" x14ac:dyDescent="0.25">
      <c r="A44" t="s">
        <v>4262</v>
      </c>
      <c r="B44" s="53" t="s">
        <v>4708</v>
      </c>
    </row>
    <row r="45" spans="1:2" x14ac:dyDescent="0.25">
      <c r="A45" t="s">
        <v>4266</v>
      </c>
      <c r="B45" s="53" t="s">
        <v>4709</v>
      </c>
    </row>
    <row r="46" spans="1:2" x14ac:dyDescent="0.25">
      <c r="A46" t="s">
        <v>4264</v>
      </c>
      <c r="B46" s="53" t="s">
        <v>4710</v>
      </c>
    </row>
    <row r="47" spans="1:2" x14ac:dyDescent="0.25">
      <c r="A47" t="s">
        <v>4230</v>
      </c>
      <c r="B47" s="53" t="s">
        <v>4711</v>
      </c>
    </row>
    <row r="48" spans="1:2" x14ac:dyDescent="0.25">
      <c r="A48" t="s">
        <v>4246</v>
      </c>
      <c r="B48" s="53" t="s">
        <v>4712</v>
      </c>
    </row>
    <row r="49" spans="1:2" x14ac:dyDescent="0.25">
      <c r="A49" t="s">
        <v>4292</v>
      </c>
      <c r="B49" s="53" t="s">
        <v>4713</v>
      </c>
    </row>
    <row r="50" spans="1:2" x14ac:dyDescent="0.25">
      <c r="A50" t="s">
        <v>4272</v>
      </c>
      <c r="B50" s="53" t="s">
        <v>4714</v>
      </c>
    </row>
    <row r="51" spans="1:2" x14ac:dyDescent="0.25">
      <c r="A51" t="s">
        <v>4236</v>
      </c>
      <c r="B51" s="53" t="s">
        <v>4715</v>
      </c>
    </row>
    <row r="52" spans="1:2" x14ac:dyDescent="0.25">
      <c r="A52" t="s">
        <v>4242</v>
      </c>
      <c r="B52" s="53" t="s">
        <v>4716</v>
      </c>
    </row>
    <row r="53" spans="1:2" x14ac:dyDescent="0.25">
      <c r="A53" t="s">
        <v>4268</v>
      </c>
      <c r="B53" s="53" t="s">
        <v>4717</v>
      </c>
    </row>
    <row r="54" spans="1:2" x14ac:dyDescent="0.25">
      <c r="A54" t="s">
        <v>4270</v>
      </c>
      <c r="B54" s="53" t="s">
        <v>4718</v>
      </c>
    </row>
    <row r="55" spans="1:2" x14ac:dyDescent="0.25">
      <c r="A55" t="s">
        <v>4260</v>
      </c>
      <c r="B55" s="53" t="s">
        <v>4719</v>
      </c>
    </row>
    <row r="56" spans="1:2" x14ac:dyDescent="0.25">
      <c r="A56" t="s">
        <v>4276</v>
      </c>
      <c r="B56" s="53" t="s">
        <v>4720</v>
      </c>
    </row>
    <row r="57" spans="1:2" x14ac:dyDescent="0.25">
      <c r="A57" t="s">
        <v>4290</v>
      </c>
      <c r="B57" s="53" t="s">
        <v>4721</v>
      </c>
    </row>
    <row r="58" spans="1:2" x14ac:dyDescent="0.25">
      <c r="A58" t="s">
        <v>4274</v>
      </c>
      <c r="B58" s="53" t="s">
        <v>4722</v>
      </c>
    </row>
    <row r="59" spans="1:2" x14ac:dyDescent="0.25">
      <c r="A59" t="s">
        <v>4278</v>
      </c>
      <c r="B59" s="53" t="s">
        <v>4723</v>
      </c>
    </row>
    <row r="60" spans="1:2" x14ac:dyDescent="0.25">
      <c r="A60" t="s">
        <v>4282</v>
      </c>
      <c r="B60" s="53" t="s">
        <v>4724</v>
      </c>
    </row>
    <row r="61" spans="1:2" x14ac:dyDescent="0.25">
      <c r="A61" t="s">
        <v>4254</v>
      </c>
      <c r="B61" s="53" t="s">
        <v>4725</v>
      </c>
    </row>
    <row r="62" spans="1:2" x14ac:dyDescent="0.25">
      <c r="A62" t="s">
        <v>4280</v>
      </c>
      <c r="B62" s="53" t="s">
        <v>4726</v>
      </c>
    </row>
    <row r="63" spans="1:2" x14ac:dyDescent="0.25">
      <c r="A63" t="s">
        <v>4288</v>
      </c>
      <c r="B63" s="53" t="s">
        <v>4727</v>
      </c>
    </row>
    <row r="64" spans="1:2" x14ac:dyDescent="0.25">
      <c r="A64" t="s">
        <v>4248</v>
      </c>
      <c r="B64" s="53" t="s">
        <v>4728</v>
      </c>
    </row>
    <row r="65" spans="1:2" x14ac:dyDescent="0.25">
      <c r="A65" t="s">
        <v>4256</v>
      </c>
      <c r="B65" s="53" t="s">
        <v>4729</v>
      </c>
    </row>
    <row r="66" spans="1:2" x14ac:dyDescent="0.25">
      <c r="A66" t="s">
        <v>4302</v>
      </c>
      <c r="B66" s="53" t="s">
        <v>4730</v>
      </c>
    </row>
    <row r="67" spans="1:2" x14ac:dyDescent="0.25">
      <c r="A67" t="s">
        <v>4296</v>
      </c>
      <c r="B67" s="53" t="s">
        <v>4731</v>
      </c>
    </row>
    <row r="68" spans="1:2" x14ac:dyDescent="0.25">
      <c r="A68" t="s">
        <v>4286</v>
      </c>
      <c r="B68" s="53" t="s">
        <v>4732</v>
      </c>
    </row>
    <row r="69" spans="1:2" x14ac:dyDescent="0.25">
      <c r="A69" t="s">
        <v>4294</v>
      </c>
      <c r="B69" s="53" t="s">
        <v>4733</v>
      </c>
    </row>
    <row r="70" spans="1:2" x14ac:dyDescent="0.25">
      <c r="A70" t="s">
        <v>4303</v>
      </c>
      <c r="B70" s="53" t="s">
        <v>178</v>
      </c>
    </row>
    <row r="71" spans="1:2" x14ac:dyDescent="0.25">
      <c r="A71" t="s">
        <v>4304</v>
      </c>
      <c r="B71" s="53" t="s">
        <v>178</v>
      </c>
    </row>
    <row r="72" spans="1:2" x14ac:dyDescent="0.25">
      <c r="A72" t="s">
        <v>4305</v>
      </c>
      <c r="B72" s="53" t="s">
        <v>178</v>
      </c>
    </row>
    <row r="73" spans="1:2" x14ac:dyDescent="0.25">
      <c r="A73" t="s">
        <v>4306</v>
      </c>
      <c r="B73" s="53" t="s">
        <v>178</v>
      </c>
    </row>
    <row r="74" spans="1:2" x14ac:dyDescent="0.25">
      <c r="A74" t="s">
        <v>4307</v>
      </c>
      <c r="B74" s="53" t="s">
        <v>178</v>
      </c>
    </row>
    <row r="75" spans="1:2" x14ac:dyDescent="0.25">
      <c r="A75" t="s">
        <v>4308</v>
      </c>
      <c r="B75" s="53" t="s">
        <v>178</v>
      </c>
    </row>
    <row r="76" spans="1:2" x14ac:dyDescent="0.25">
      <c r="A76" t="s">
        <v>4309</v>
      </c>
      <c r="B76" s="53" t="s">
        <v>178</v>
      </c>
    </row>
    <row r="77" spans="1:2" x14ac:dyDescent="0.25">
      <c r="A77" t="s">
        <v>4310</v>
      </c>
      <c r="B77" s="53" t="s">
        <v>178</v>
      </c>
    </row>
    <row r="78" spans="1:2" x14ac:dyDescent="0.25">
      <c r="A78" t="s">
        <v>4311</v>
      </c>
      <c r="B78" s="53" t="s">
        <v>178</v>
      </c>
    </row>
    <row r="79" spans="1:2" x14ac:dyDescent="0.25">
      <c r="A79" t="s">
        <v>4312</v>
      </c>
      <c r="B79" s="53" t="s">
        <v>178</v>
      </c>
    </row>
    <row r="80" spans="1:2" x14ac:dyDescent="0.25">
      <c r="A80" t="s">
        <v>4313</v>
      </c>
      <c r="B80" s="53" t="s">
        <v>178</v>
      </c>
    </row>
    <row r="81" spans="1:2" x14ac:dyDescent="0.25">
      <c r="A81" t="s">
        <v>4314</v>
      </c>
      <c r="B81" s="53" t="s">
        <v>178</v>
      </c>
    </row>
    <row r="82" spans="1:2" x14ac:dyDescent="0.25">
      <c r="A82" t="s">
        <v>4315</v>
      </c>
      <c r="B82" s="53" t="s">
        <v>178</v>
      </c>
    </row>
    <row r="83" spans="1:2" x14ac:dyDescent="0.25">
      <c r="A83" t="s">
        <v>4316</v>
      </c>
      <c r="B83" s="53" t="s">
        <v>178</v>
      </c>
    </row>
    <row r="84" spans="1:2" x14ac:dyDescent="0.25">
      <c r="A84" t="s">
        <v>4317</v>
      </c>
      <c r="B84" s="53" t="s">
        <v>178</v>
      </c>
    </row>
    <row r="85" spans="1:2" x14ac:dyDescent="0.25">
      <c r="A85" t="s">
        <v>4318</v>
      </c>
      <c r="B85" s="53" t="s">
        <v>178</v>
      </c>
    </row>
    <row r="86" spans="1:2" x14ac:dyDescent="0.25">
      <c r="A86" t="s">
        <v>4319</v>
      </c>
      <c r="B86" s="53" t="s">
        <v>178</v>
      </c>
    </row>
    <row r="87" spans="1:2" x14ac:dyDescent="0.25">
      <c r="A87" t="s">
        <v>4320</v>
      </c>
      <c r="B87" s="53" t="s">
        <v>178</v>
      </c>
    </row>
    <row r="88" spans="1:2" x14ac:dyDescent="0.25">
      <c r="A88" t="s">
        <v>4321</v>
      </c>
      <c r="B88" s="53" t="s">
        <v>178</v>
      </c>
    </row>
    <row r="89" spans="1:2" x14ac:dyDescent="0.25">
      <c r="A89" t="s">
        <v>4322</v>
      </c>
      <c r="B89" s="53" t="s">
        <v>178</v>
      </c>
    </row>
    <row r="90" spans="1:2" x14ac:dyDescent="0.25">
      <c r="A90" t="s">
        <v>4323</v>
      </c>
      <c r="B90" s="53" t="s">
        <v>178</v>
      </c>
    </row>
    <row r="91" spans="1:2" x14ac:dyDescent="0.25">
      <c r="A91" t="s">
        <v>4324</v>
      </c>
      <c r="B91" s="53" t="s">
        <v>178</v>
      </c>
    </row>
    <row r="92" spans="1:2" x14ac:dyDescent="0.25">
      <c r="A92" t="s">
        <v>4325</v>
      </c>
      <c r="B92" s="53" t="s">
        <v>178</v>
      </c>
    </row>
    <row r="93" spans="1:2" x14ac:dyDescent="0.25">
      <c r="A93" t="s">
        <v>4326</v>
      </c>
      <c r="B93" s="53" t="s">
        <v>178</v>
      </c>
    </row>
    <row r="94" spans="1:2" x14ac:dyDescent="0.25">
      <c r="A94" t="s">
        <v>4327</v>
      </c>
      <c r="B94" s="53" t="s">
        <v>178</v>
      </c>
    </row>
    <row r="95" spans="1:2" x14ac:dyDescent="0.25">
      <c r="B95" s="53"/>
    </row>
  </sheetData>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I112"/>
  <sheetViews>
    <sheetView workbookViewId="0"/>
  </sheetViews>
  <sheetFormatPr defaultRowHeight="15" x14ac:dyDescent="0.25"/>
  <cols>
    <col min="1" max="1" width="54.7109375" customWidth="1"/>
    <col min="2" max="8" width="25.7109375" customWidth="1"/>
  </cols>
  <sheetData>
    <row r="1" spans="1:9" x14ac:dyDescent="0.25">
      <c r="A1" s="4" t="s">
        <v>64</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2761</v>
      </c>
      <c r="B3" s="54" t="s">
        <v>178</v>
      </c>
      <c r="C3" s="54" t="s">
        <v>178</v>
      </c>
      <c r="D3" s="54" t="s">
        <v>178</v>
      </c>
      <c r="E3" s="54" t="s">
        <v>178</v>
      </c>
      <c r="F3" s="54" t="s">
        <v>178</v>
      </c>
      <c r="G3" s="54" t="s">
        <v>178</v>
      </c>
      <c r="H3" s="54" t="s">
        <v>178</v>
      </c>
    </row>
    <row r="4" spans="1:9" x14ac:dyDescent="0.25">
      <c r="A4" t="s">
        <v>2768</v>
      </c>
      <c r="B4" s="54" t="s">
        <v>178</v>
      </c>
      <c r="C4" s="54" t="s">
        <v>178</v>
      </c>
      <c r="D4" s="54" t="s">
        <v>178</v>
      </c>
      <c r="E4" s="54" t="s">
        <v>178</v>
      </c>
      <c r="F4" s="54" t="s">
        <v>178</v>
      </c>
      <c r="G4" s="54" t="s">
        <v>178</v>
      </c>
      <c r="H4" s="54" t="s">
        <v>178</v>
      </c>
    </row>
    <row r="5" spans="1:9" x14ac:dyDescent="0.25">
      <c r="A5" t="s">
        <v>2776</v>
      </c>
      <c r="B5" s="54" t="s">
        <v>1727</v>
      </c>
      <c r="C5" s="54" t="s">
        <v>4734</v>
      </c>
      <c r="D5" s="54" t="s">
        <v>4735</v>
      </c>
      <c r="E5" s="54" t="s">
        <v>4736</v>
      </c>
      <c r="F5" s="54" t="s">
        <v>4737</v>
      </c>
      <c r="G5" s="54" t="s">
        <v>4738</v>
      </c>
      <c r="H5" s="54" t="s">
        <v>4739</v>
      </c>
    </row>
    <row r="6" spans="1:9" x14ac:dyDescent="0.25">
      <c r="A6" t="s">
        <v>2784</v>
      </c>
      <c r="B6" s="54" t="s">
        <v>178</v>
      </c>
      <c r="C6" s="54" t="s">
        <v>178</v>
      </c>
      <c r="D6" s="54" t="s">
        <v>178</v>
      </c>
      <c r="E6" s="54" t="s">
        <v>178</v>
      </c>
      <c r="F6" s="54" t="s">
        <v>178</v>
      </c>
      <c r="G6" s="54" t="s">
        <v>178</v>
      </c>
      <c r="H6" s="54" t="s">
        <v>178</v>
      </c>
    </row>
    <row r="7" spans="1:9" x14ac:dyDescent="0.25">
      <c r="A7" t="s">
        <v>2792</v>
      </c>
      <c r="B7" s="54" t="s">
        <v>282</v>
      </c>
      <c r="C7" s="54" t="s">
        <v>282</v>
      </c>
      <c r="D7" s="54" t="s">
        <v>282</v>
      </c>
      <c r="E7" s="54" t="s">
        <v>282</v>
      </c>
      <c r="F7" s="54" t="s">
        <v>282</v>
      </c>
      <c r="G7" s="54" t="s">
        <v>282</v>
      </c>
      <c r="H7" s="54" t="s">
        <v>282</v>
      </c>
    </row>
    <row r="8" spans="1:9" x14ac:dyDescent="0.25">
      <c r="A8" t="s">
        <v>2798</v>
      </c>
      <c r="B8" s="54" t="s">
        <v>4740</v>
      </c>
      <c r="C8" s="54" t="s">
        <v>4741</v>
      </c>
      <c r="D8" s="54" t="s">
        <v>4742</v>
      </c>
      <c r="E8" s="54" t="s">
        <v>4743</v>
      </c>
      <c r="F8" s="54" t="s">
        <v>4744</v>
      </c>
      <c r="G8" s="54" t="s">
        <v>4745</v>
      </c>
      <c r="H8" s="54" t="s">
        <v>4746</v>
      </c>
    </row>
    <row r="9" spans="1:9" x14ac:dyDescent="0.25">
      <c r="A9" t="s">
        <v>2806</v>
      </c>
      <c r="B9" s="54" t="s">
        <v>4747</v>
      </c>
      <c r="C9" s="54" t="s">
        <v>4748</v>
      </c>
      <c r="D9" s="54" t="s">
        <v>4748</v>
      </c>
      <c r="E9" s="54" t="s">
        <v>4749</v>
      </c>
      <c r="F9" s="54" t="s">
        <v>4750</v>
      </c>
      <c r="G9" s="54" t="s">
        <v>4751</v>
      </c>
      <c r="H9" s="54" t="s">
        <v>4752</v>
      </c>
    </row>
    <row r="10" spans="1:9" x14ac:dyDescent="0.25">
      <c r="A10" t="s">
        <v>2813</v>
      </c>
      <c r="B10" s="54" t="s">
        <v>282</v>
      </c>
      <c r="C10" s="54" t="s">
        <v>282</v>
      </c>
      <c r="D10" s="54" t="s">
        <v>282</v>
      </c>
      <c r="E10" s="54" t="s">
        <v>282</v>
      </c>
      <c r="F10" s="54" t="s">
        <v>282</v>
      </c>
      <c r="G10" s="54" t="s">
        <v>282</v>
      </c>
      <c r="H10" s="54" t="s">
        <v>282</v>
      </c>
    </row>
    <row r="11" spans="1:9" x14ac:dyDescent="0.25">
      <c r="A11" t="s">
        <v>2820</v>
      </c>
      <c r="B11" s="54" t="s">
        <v>178</v>
      </c>
      <c r="C11" s="54" t="s">
        <v>178</v>
      </c>
      <c r="D11" s="54" t="s">
        <v>178</v>
      </c>
      <c r="E11" s="54" t="s">
        <v>178</v>
      </c>
      <c r="F11" s="54" t="s">
        <v>178</v>
      </c>
      <c r="G11" s="54" t="s">
        <v>178</v>
      </c>
      <c r="H11" s="54" t="s">
        <v>178</v>
      </c>
    </row>
    <row r="12" spans="1:9" x14ac:dyDescent="0.25">
      <c r="A12" t="s">
        <v>2826</v>
      </c>
      <c r="B12" s="54" t="s">
        <v>4753</v>
      </c>
      <c r="C12" s="54" t="s">
        <v>4754</v>
      </c>
      <c r="D12" s="54" t="s">
        <v>282</v>
      </c>
      <c r="E12" s="54" t="s">
        <v>4755</v>
      </c>
      <c r="F12" s="54" t="s">
        <v>4756</v>
      </c>
      <c r="G12" s="54" t="s">
        <v>4757</v>
      </c>
      <c r="H12" s="54" t="s">
        <v>2300</v>
      </c>
    </row>
    <row r="13" spans="1:9" x14ac:dyDescent="0.25">
      <c r="A13" t="s">
        <v>2827</v>
      </c>
      <c r="B13" s="54" t="s">
        <v>4758</v>
      </c>
      <c r="C13" s="54" t="s">
        <v>4759</v>
      </c>
      <c r="D13" s="54" t="s">
        <v>4760</v>
      </c>
      <c r="E13" s="54" t="s">
        <v>4761</v>
      </c>
      <c r="F13" s="54" t="s">
        <v>4762</v>
      </c>
      <c r="G13" s="54" t="s">
        <v>4763</v>
      </c>
      <c r="H13" s="54" t="s">
        <v>4764</v>
      </c>
    </row>
    <row r="14" spans="1:9" x14ac:dyDescent="0.25">
      <c r="A14" t="s">
        <v>2835</v>
      </c>
      <c r="B14" s="54" t="s">
        <v>2082</v>
      </c>
      <c r="C14" s="54" t="s">
        <v>4765</v>
      </c>
      <c r="D14" s="54" t="s">
        <v>178</v>
      </c>
      <c r="E14" s="54" t="s">
        <v>4766</v>
      </c>
      <c r="F14" s="54" t="s">
        <v>4767</v>
      </c>
      <c r="G14" s="54" t="s">
        <v>4768</v>
      </c>
      <c r="H14" s="54" t="s">
        <v>4769</v>
      </c>
    </row>
    <row r="15" spans="1:9" x14ac:dyDescent="0.25">
      <c r="A15" t="s">
        <v>2836</v>
      </c>
      <c r="B15" s="54" t="s">
        <v>178</v>
      </c>
      <c r="C15" s="54" t="s">
        <v>178</v>
      </c>
      <c r="D15" s="54" t="s">
        <v>178</v>
      </c>
      <c r="E15" s="54" t="s">
        <v>178</v>
      </c>
      <c r="F15" s="54" t="s">
        <v>178</v>
      </c>
      <c r="G15" s="54" t="s">
        <v>178</v>
      </c>
      <c r="H15" s="54" t="s">
        <v>178</v>
      </c>
    </row>
    <row r="16" spans="1:9" x14ac:dyDescent="0.25">
      <c r="A16" t="s">
        <v>2843</v>
      </c>
      <c r="B16" s="54" t="s">
        <v>4770</v>
      </c>
      <c r="C16" s="54" t="s">
        <v>4771</v>
      </c>
      <c r="D16" s="54" t="s">
        <v>4772</v>
      </c>
      <c r="E16" s="54" t="s">
        <v>4773</v>
      </c>
      <c r="F16" s="54" t="s">
        <v>4774</v>
      </c>
      <c r="G16" s="54" t="s">
        <v>4775</v>
      </c>
      <c r="H16" s="54" t="s">
        <v>4776</v>
      </c>
    </row>
    <row r="17" spans="1:8" x14ac:dyDescent="0.25">
      <c r="A17" t="s">
        <v>2844</v>
      </c>
      <c r="B17" s="54" t="s">
        <v>4777</v>
      </c>
      <c r="C17" s="54" t="s">
        <v>4778</v>
      </c>
      <c r="D17" s="54" t="s">
        <v>178</v>
      </c>
      <c r="E17" s="54" t="s">
        <v>4779</v>
      </c>
      <c r="F17" s="54" t="s">
        <v>4780</v>
      </c>
      <c r="G17" s="54" t="s">
        <v>282</v>
      </c>
      <c r="H17" s="54" t="s">
        <v>4781</v>
      </c>
    </row>
    <row r="18" spans="1:8" x14ac:dyDescent="0.25">
      <c r="A18" t="s">
        <v>2851</v>
      </c>
      <c r="B18" s="54" t="s">
        <v>4782</v>
      </c>
      <c r="C18" s="54" t="s">
        <v>4783</v>
      </c>
      <c r="D18" s="54" t="s">
        <v>4784</v>
      </c>
      <c r="E18" s="54" t="s">
        <v>4785</v>
      </c>
      <c r="F18" s="54" t="s">
        <v>4786</v>
      </c>
      <c r="G18" s="54" t="s">
        <v>4787</v>
      </c>
      <c r="H18" s="54" t="s">
        <v>4788</v>
      </c>
    </row>
    <row r="19" spans="1:8" x14ac:dyDescent="0.25">
      <c r="A19" t="s">
        <v>2859</v>
      </c>
      <c r="B19" s="54" t="s">
        <v>3246</v>
      </c>
      <c r="C19" s="54" t="s">
        <v>4789</v>
      </c>
      <c r="D19" s="54" t="s">
        <v>178</v>
      </c>
      <c r="E19" s="54" t="s">
        <v>4790</v>
      </c>
      <c r="F19" s="54" t="s">
        <v>4791</v>
      </c>
      <c r="G19" s="54" t="s">
        <v>282</v>
      </c>
      <c r="H19" s="54" t="s">
        <v>4792</v>
      </c>
    </row>
    <row r="20" spans="1:8" x14ac:dyDescent="0.25">
      <c r="A20" t="s">
        <v>2860</v>
      </c>
      <c r="B20" s="54" t="s">
        <v>282</v>
      </c>
      <c r="C20" s="54" t="s">
        <v>282</v>
      </c>
      <c r="D20" s="54" t="s">
        <v>282</v>
      </c>
      <c r="E20" s="54" t="s">
        <v>282</v>
      </c>
      <c r="F20" s="54" t="s">
        <v>282</v>
      </c>
      <c r="G20" s="54" t="s">
        <v>282</v>
      </c>
      <c r="H20" s="54" t="s">
        <v>282</v>
      </c>
    </row>
    <row r="21" spans="1:8" x14ac:dyDescent="0.25">
      <c r="A21" t="s">
        <v>2868</v>
      </c>
      <c r="B21" s="54" t="s">
        <v>282</v>
      </c>
      <c r="C21" s="54" t="s">
        <v>282</v>
      </c>
      <c r="D21" s="54" t="s">
        <v>178</v>
      </c>
      <c r="E21" s="54" t="s">
        <v>282</v>
      </c>
      <c r="F21" s="54" t="s">
        <v>282</v>
      </c>
      <c r="G21" s="54" t="s">
        <v>178</v>
      </c>
      <c r="H21" s="54" t="s">
        <v>282</v>
      </c>
    </row>
    <row r="22" spans="1:8" x14ac:dyDescent="0.25">
      <c r="A22" t="s">
        <v>2874</v>
      </c>
      <c r="B22" s="54" t="s">
        <v>178</v>
      </c>
      <c r="C22" s="54" t="s">
        <v>178</v>
      </c>
      <c r="D22" s="54" t="s">
        <v>178</v>
      </c>
      <c r="E22" s="54" t="s">
        <v>178</v>
      </c>
      <c r="F22" s="54" t="s">
        <v>178</v>
      </c>
      <c r="G22" s="54" t="s">
        <v>178</v>
      </c>
      <c r="H22" s="54" t="s">
        <v>178</v>
      </c>
    </row>
    <row r="23" spans="1:8" x14ac:dyDescent="0.25">
      <c r="A23" t="s">
        <v>2875</v>
      </c>
      <c r="B23" s="54" t="s">
        <v>282</v>
      </c>
      <c r="C23" s="54" t="s">
        <v>282</v>
      </c>
      <c r="D23" s="54" t="s">
        <v>178</v>
      </c>
      <c r="E23" s="54" t="s">
        <v>282</v>
      </c>
      <c r="F23" s="54" t="s">
        <v>282</v>
      </c>
      <c r="G23" s="54" t="s">
        <v>282</v>
      </c>
      <c r="H23" s="54" t="s">
        <v>282</v>
      </c>
    </row>
    <row r="24" spans="1:8" x14ac:dyDescent="0.25">
      <c r="A24" t="s">
        <v>2882</v>
      </c>
      <c r="B24" s="54" t="s">
        <v>4793</v>
      </c>
      <c r="C24" s="54" t="s">
        <v>4794</v>
      </c>
      <c r="D24" s="54" t="s">
        <v>4795</v>
      </c>
      <c r="E24" s="54" t="s">
        <v>4796</v>
      </c>
      <c r="F24" s="54" t="s">
        <v>4797</v>
      </c>
      <c r="G24" s="54" t="s">
        <v>4798</v>
      </c>
      <c r="H24" s="54" t="s">
        <v>4799</v>
      </c>
    </row>
    <row r="25" spans="1:8" x14ac:dyDescent="0.25">
      <c r="A25" t="s">
        <v>2890</v>
      </c>
      <c r="B25" s="54" t="s">
        <v>178</v>
      </c>
      <c r="C25" s="54" t="s">
        <v>178</v>
      </c>
      <c r="D25" s="54" t="s">
        <v>178</v>
      </c>
      <c r="E25" s="54" t="s">
        <v>178</v>
      </c>
      <c r="F25" s="54" t="s">
        <v>178</v>
      </c>
      <c r="G25" s="54" t="s">
        <v>178</v>
      </c>
      <c r="H25" s="54" t="s">
        <v>178</v>
      </c>
    </row>
    <row r="26" spans="1:8" x14ac:dyDescent="0.25">
      <c r="A26" t="s">
        <v>2897</v>
      </c>
      <c r="B26" s="54" t="s">
        <v>178</v>
      </c>
      <c r="C26" s="54" t="s">
        <v>178</v>
      </c>
      <c r="D26" s="54" t="s">
        <v>178</v>
      </c>
      <c r="E26" s="54" t="s">
        <v>178</v>
      </c>
      <c r="F26" s="54" t="s">
        <v>178</v>
      </c>
      <c r="G26" s="54" t="s">
        <v>178</v>
      </c>
      <c r="H26" s="54" t="s">
        <v>178</v>
      </c>
    </row>
    <row r="27" spans="1:8" x14ac:dyDescent="0.25">
      <c r="A27" t="s">
        <v>2905</v>
      </c>
      <c r="B27" s="54" t="s">
        <v>178</v>
      </c>
      <c r="C27" s="54" t="s">
        <v>178</v>
      </c>
      <c r="D27" s="54" t="s">
        <v>178</v>
      </c>
      <c r="E27" s="54" t="s">
        <v>178</v>
      </c>
      <c r="F27" s="54" t="s">
        <v>178</v>
      </c>
      <c r="G27" s="54" t="s">
        <v>178</v>
      </c>
      <c r="H27" s="54" t="s">
        <v>178</v>
      </c>
    </row>
    <row r="28" spans="1:8" x14ac:dyDescent="0.25">
      <c r="A28" t="s">
        <v>2913</v>
      </c>
      <c r="B28" s="54" t="s">
        <v>178</v>
      </c>
      <c r="C28" s="54" t="s">
        <v>178</v>
      </c>
      <c r="D28" s="54" t="s">
        <v>178</v>
      </c>
      <c r="E28" s="54" t="s">
        <v>178</v>
      </c>
      <c r="F28" s="54" t="s">
        <v>178</v>
      </c>
      <c r="G28" s="54" t="s">
        <v>178</v>
      </c>
      <c r="H28" s="54" t="s">
        <v>178</v>
      </c>
    </row>
    <row r="29" spans="1:8" x14ac:dyDescent="0.25">
      <c r="A29" t="s">
        <v>2921</v>
      </c>
      <c r="B29" s="54" t="s">
        <v>4800</v>
      </c>
      <c r="C29" s="54" t="s">
        <v>4801</v>
      </c>
      <c r="D29" s="54" t="s">
        <v>282</v>
      </c>
      <c r="E29" s="54" t="s">
        <v>4802</v>
      </c>
      <c r="F29" s="54" t="s">
        <v>4803</v>
      </c>
      <c r="G29" s="54" t="s">
        <v>282</v>
      </c>
      <c r="H29" s="54" t="s">
        <v>4804</v>
      </c>
    </row>
    <row r="30" spans="1:8" x14ac:dyDescent="0.25">
      <c r="A30" t="s">
        <v>2928</v>
      </c>
      <c r="B30" s="54" t="s">
        <v>178</v>
      </c>
      <c r="C30" s="54" t="s">
        <v>178</v>
      </c>
      <c r="D30" s="54" t="s">
        <v>178</v>
      </c>
      <c r="E30" s="54" t="s">
        <v>178</v>
      </c>
      <c r="F30" s="54" t="s">
        <v>178</v>
      </c>
      <c r="G30" s="54" t="s">
        <v>178</v>
      </c>
      <c r="H30" s="54" t="s">
        <v>178</v>
      </c>
    </row>
    <row r="31" spans="1:8" x14ac:dyDescent="0.25">
      <c r="A31" t="s">
        <v>2936</v>
      </c>
      <c r="B31" s="54" t="s">
        <v>178</v>
      </c>
      <c r="C31" s="54" t="s">
        <v>178</v>
      </c>
      <c r="D31" s="54" t="s">
        <v>178</v>
      </c>
      <c r="E31" s="54" t="s">
        <v>178</v>
      </c>
      <c r="F31" s="54" t="s">
        <v>178</v>
      </c>
      <c r="G31" s="54" t="s">
        <v>178</v>
      </c>
      <c r="H31" s="54" t="s">
        <v>178</v>
      </c>
    </row>
    <row r="32" spans="1:8" x14ac:dyDescent="0.25">
      <c r="A32" t="s">
        <v>2937</v>
      </c>
      <c r="B32" s="54" t="s">
        <v>178</v>
      </c>
      <c r="C32" s="54" t="s">
        <v>178</v>
      </c>
      <c r="D32" s="54" t="s">
        <v>178</v>
      </c>
      <c r="E32" s="54" t="s">
        <v>178</v>
      </c>
      <c r="F32" s="54" t="s">
        <v>178</v>
      </c>
      <c r="G32" s="54" t="s">
        <v>178</v>
      </c>
      <c r="H32" s="54" t="s">
        <v>178</v>
      </c>
    </row>
    <row r="33" spans="1:8" x14ac:dyDescent="0.25">
      <c r="A33" t="s">
        <v>2945</v>
      </c>
      <c r="B33" s="54" t="s">
        <v>4805</v>
      </c>
      <c r="C33" s="54" t="s">
        <v>4806</v>
      </c>
      <c r="D33" s="54" t="s">
        <v>4807</v>
      </c>
      <c r="E33" s="54" t="s">
        <v>4808</v>
      </c>
      <c r="F33" s="54" t="s">
        <v>4809</v>
      </c>
      <c r="G33" s="54" t="s">
        <v>4810</v>
      </c>
      <c r="H33" s="54" t="s">
        <v>4811</v>
      </c>
    </row>
    <row r="34" spans="1:8" x14ac:dyDescent="0.25">
      <c r="A34" t="s">
        <v>2953</v>
      </c>
      <c r="B34" s="54" t="s">
        <v>178</v>
      </c>
      <c r="C34" s="54" t="s">
        <v>178</v>
      </c>
      <c r="D34" s="54" t="s">
        <v>178</v>
      </c>
      <c r="E34" s="54" t="s">
        <v>178</v>
      </c>
      <c r="F34" s="54" t="s">
        <v>178</v>
      </c>
      <c r="G34" s="54" t="s">
        <v>178</v>
      </c>
      <c r="H34" s="54" t="s">
        <v>178</v>
      </c>
    </row>
    <row r="35" spans="1:8" x14ac:dyDescent="0.25">
      <c r="A35" t="s">
        <v>2954</v>
      </c>
      <c r="B35" s="54" t="s">
        <v>4812</v>
      </c>
      <c r="C35" s="54" t="s">
        <v>4813</v>
      </c>
      <c r="D35" s="54" t="s">
        <v>4814</v>
      </c>
      <c r="E35" s="54" t="s">
        <v>4815</v>
      </c>
      <c r="F35" s="54" t="s">
        <v>4816</v>
      </c>
      <c r="G35" s="54" t="s">
        <v>4817</v>
      </c>
      <c r="H35" s="54" t="s">
        <v>4818</v>
      </c>
    </row>
    <row r="36" spans="1:8" x14ac:dyDescent="0.25">
      <c r="A36" t="s">
        <v>2962</v>
      </c>
      <c r="B36" s="54" t="s">
        <v>178</v>
      </c>
      <c r="C36" s="54" t="s">
        <v>178</v>
      </c>
      <c r="D36" s="54" t="s">
        <v>178</v>
      </c>
      <c r="E36" s="54" t="s">
        <v>178</v>
      </c>
      <c r="F36" s="54" t="s">
        <v>178</v>
      </c>
      <c r="G36" s="54" t="s">
        <v>178</v>
      </c>
      <c r="H36" s="54" t="s">
        <v>178</v>
      </c>
    </row>
    <row r="37" spans="1:8" x14ac:dyDescent="0.25">
      <c r="A37" t="s">
        <v>2970</v>
      </c>
      <c r="B37" s="54" t="s">
        <v>4819</v>
      </c>
      <c r="C37" s="54" t="s">
        <v>4820</v>
      </c>
      <c r="D37" s="54" t="s">
        <v>178</v>
      </c>
      <c r="E37" s="54" t="s">
        <v>4821</v>
      </c>
      <c r="F37" s="54" t="s">
        <v>4822</v>
      </c>
      <c r="G37" s="54" t="s">
        <v>282</v>
      </c>
      <c r="H37" s="54" t="s">
        <v>4823</v>
      </c>
    </row>
    <row r="38" spans="1:8" x14ac:dyDescent="0.25">
      <c r="A38" t="s">
        <v>2971</v>
      </c>
      <c r="B38" s="54" t="s">
        <v>178</v>
      </c>
      <c r="C38" s="54" t="s">
        <v>178</v>
      </c>
      <c r="D38" s="54" t="s">
        <v>178</v>
      </c>
      <c r="E38" s="54" t="s">
        <v>178</v>
      </c>
      <c r="F38" s="54" t="s">
        <v>178</v>
      </c>
      <c r="G38" s="54" t="s">
        <v>178</v>
      </c>
      <c r="H38" s="54" t="s">
        <v>178</v>
      </c>
    </row>
    <row r="39" spans="1:8" x14ac:dyDescent="0.25">
      <c r="A39" t="s">
        <v>2978</v>
      </c>
      <c r="B39" s="54" t="s">
        <v>4824</v>
      </c>
      <c r="C39" s="54" t="s">
        <v>4825</v>
      </c>
      <c r="D39" s="54" t="s">
        <v>282</v>
      </c>
      <c r="E39" s="54" t="s">
        <v>4826</v>
      </c>
      <c r="F39" s="54" t="s">
        <v>282</v>
      </c>
      <c r="G39" s="54" t="s">
        <v>282</v>
      </c>
      <c r="H39" s="54" t="s">
        <v>4827</v>
      </c>
    </row>
    <row r="40" spans="1:8" x14ac:dyDescent="0.25">
      <c r="A40" t="s">
        <v>2979</v>
      </c>
      <c r="B40" s="54" t="s">
        <v>282</v>
      </c>
      <c r="C40" s="54" t="s">
        <v>282</v>
      </c>
      <c r="D40" s="54" t="s">
        <v>178</v>
      </c>
      <c r="E40" s="54" t="s">
        <v>282</v>
      </c>
      <c r="F40" s="54" t="s">
        <v>282</v>
      </c>
      <c r="G40" s="54" t="s">
        <v>178</v>
      </c>
      <c r="H40" s="54" t="s">
        <v>282</v>
      </c>
    </row>
    <row r="41" spans="1:8" x14ac:dyDescent="0.25">
      <c r="A41" t="s">
        <v>2980</v>
      </c>
      <c r="B41" s="54" t="s">
        <v>4828</v>
      </c>
      <c r="C41" s="54" t="s">
        <v>4829</v>
      </c>
      <c r="D41" s="54" t="s">
        <v>4829</v>
      </c>
      <c r="E41" s="54" t="s">
        <v>915</v>
      </c>
      <c r="F41" s="54" t="s">
        <v>4830</v>
      </c>
      <c r="G41" s="54" t="s">
        <v>4831</v>
      </c>
      <c r="H41" s="54" t="s">
        <v>2375</v>
      </c>
    </row>
    <row r="42" spans="1:8" x14ac:dyDescent="0.25">
      <c r="A42" t="s">
        <v>2987</v>
      </c>
      <c r="B42" s="54" t="s">
        <v>282</v>
      </c>
      <c r="C42" s="54" t="s">
        <v>282</v>
      </c>
      <c r="D42" s="54" t="s">
        <v>282</v>
      </c>
      <c r="E42" s="54" t="s">
        <v>282</v>
      </c>
      <c r="F42" s="54" t="s">
        <v>282</v>
      </c>
      <c r="G42" s="54" t="s">
        <v>282</v>
      </c>
      <c r="H42" s="54" t="s">
        <v>282</v>
      </c>
    </row>
    <row r="43" spans="1:8" x14ac:dyDescent="0.25">
      <c r="A43" t="s">
        <v>2995</v>
      </c>
      <c r="B43" s="54" t="s">
        <v>178</v>
      </c>
      <c r="C43" s="54" t="s">
        <v>178</v>
      </c>
      <c r="D43" s="54" t="s">
        <v>178</v>
      </c>
      <c r="E43" s="54" t="s">
        <v>178</v>
      </c>
      <c r="F43" s="54" t="s">
        <v>178</v>
      </c>
      <c r="G43" s="54" t="s">
        <v>178</v>
      </c>
      <c r="H43" s="54" t="s">
        <v>178</v>
      </c>
    </row>
    <row r="44" spans="1:8" x14ac:dyDescent="0.25">
      <c r="A44" t="s">
        <v>3003</v>
      </c>
      <c r="B44" s="54" t="s">
        <v>178</v>
      </c>
      <c r="C44" s="54" t="s">
        <v>178</v>
      </c>
      <c r="D44" s="54" t="s">
        <v>178</v>
      </c>
      <c r="E44" s="54" t="s">
        <v>178</v>
      </c>
      <c r="F44" s="54" t="s">
        <v>178</v>
      </c>
      <c r="G44" s="54" t="s">
        <v>178</v>
      </c>
      <c r="H44" s="54" t="s">
        <v>178</v>
      </c>
    </row>
    <row r="45" spans="1:8" x14ac:dyDescent="0.25">
      <c r="A45" t="s">
        <v>3011</v>
      </c>
      <c r="B45" s="54" t="s">
        <v>4832</v>
      </c>
      <c r="C45" s="54" t="s">
        <v>4833</v>
      </c>
      <c r="D45" s="54" t="s">
        <v>4833</v>
      </c>
      <c r="E45" s="54" t="s">
        <v>4834</v>
      </c>
      <c r="F45" s="54" t="s">
        <v>4835</v>
      </c>
      <c r="G45" s="54" t="s">
        <v>4836</v>
      </c>
      <c r="H45" s="54" t="s">
        <v>4837</v>
      </c>
    </row>
    <row r="46" spans="1:8" x14ac:dyDescent="0.25">
      <c r="A46" t="s">
        <v>3012</v>
      </c>
      <c r="B46" s="54" t="s">
        <v>4838</v>
      </c>
      <c r="C46" s="54" t="s">
        <v>4839</v>
      </c>
      <c r="D46" s="54" t="s">
        <v>4840</v>
      </c>
      <c r="E46" s="54" t="s">
        <v>4841</v>
      </c>
      <c r="F46" s="54" t="s">
        <v>4842</v>
      </c>
      <c r="G46" s="54" t="s">
        <v>4843</v>
      </c>
      <c r="H46" s="54" t="s">
        <v>4844</v>
      </c>
    </row>
    <row r="47" spans="1:8" x14ac:dyDescent="0.25">
      <c r="A47" t="s">
        <v>3019</v>
      </c>
      <c r="B47" s="54" t="s">
        <v>4845</v>
      </c>
      <c r="C47" s="54" t="s">
        <v>4846</v>
      </c>
      <c r="D47" s="54" t="s">
        <v>4846</v>
      </c>
      <c r="E47" s="54" t="s">
        <v>4847</v>
      </c>
      <c r="F47" s="54" t="s">
        <v>3698</v>
      </c>
      <c r="G47" s="54" t="s">
        <v>4848</v>
      </c>
      <c r="H47" s="54" t="s">
        <v>4849</v>
      </c>
    </row>
    <row r="48" spans="1:8" x14ac:dyDescent="0.25">
      <c r="A48" t="s">
        <v>3026</v>
      </c>
      <c r="B48" s="54" t="s">
        <v>4850</v>
      </c>
      <c r="C48" s="54" t="s">
        <v>4851</v>
      </c>
      <c r="D48" s="54" t="s">
        <v>4852</v>
      </c>
      <c r="E48" s="54" t="s">
        <v>4853</v>
      </c>
      <c r="F48" s="54" t="s">
        <v>4854</v>
      </c>
      <c r="G48" s="54" t="s">
        <v>4855</v>
      </c>
      <c r="H48" s="54" t="s">
        <v>4856</v>
      </c>
    </row>
    <row r="49" spans="1:8" x14ac:dyDescent="0.25">
      <c r="A49" t="s">
        <v>3033</v>
      </c>
      <c r="B49" s="54" t="s">
        <v>178</v>
      </c>
      <c r="C49" s="54" t="s">
        <v>178</v>
      </c>
      <c r="D49" s="54" t="s">
        <v>178</v>
      </c>
      <c r="E49" s="54" t="s">
        <v>178</v>
      </c>
      <c r="F49" s="54" t="s">
        <v>178</v>
      </c>
      <c r="G49" s="54" t="s">
        <v>178</v>
      </c>
      <c r="H49" s="54" t="s">
        <v>178</v>
      </c>
    </row>
    <row r="50" spans="1:8" x14ac:dyDescent="0.25">
      <c r="A50" t="s">
        <v>3037</v>
      </c>
      <c r="B50" s="54" t="s">
        <v>4857</v>
      </c>
      <c r="C50" s="54" t="s">
        <v>4858</v>
      </c>
      <c r="D50" s="54" t="s">
        <v>4859</v>
      </c>
      <c r="E50" s="54" t="s">
        <v>4860</v>
      </c>
      <c r="F50" s="54" t="s">
        <v>4861</v>
      </c>
      <c r="G50" s="54" t="s">
        <v>4862</v>
      </c>
      <c r="H50" s="54" t="s">
        <v>4863</v>
      </c>
    </row>
    <row r="51" spans="1:8" x14ac:dyDescent="0.25">
      <c r="A51" t="s">
        <v>3044</v>
      </c>
      <c r="B51" s="54" t="s">
        <v>4864</v>
      </c>
      <c r="C51" s="54" t="s">
        <v>4865</v>
      </c>
      <c r="D51" s="54" t="s">
        <v>178</v>
      </c>
      <c r="E51" s="54" t="s">
        <v>4866</v>
      </c>
      <c r="F51" s="54" t="s">
        <v>4867</v>
      </c>
      <c r="G51" s="54" t="s">
        <v>4868</v>
      </c>
      <c r="H51" s="54" t="s">
        <v>4869</v>
      </c>
    </row>
    <row r="52" spans="1:8" x14ac:dyDescent="0.25">
      <c r="A52" t="s">
        <v>3045</v>
      </c>
      <c r="B52" s="54" t="s">
        <v>178</v>
      </c>
      <c r="C52" s="54" t="s">
        <v>178</v>
      </c>
      <c r="D52" s="54" t="s">
        <v>178</v>
      </c>
      <c r="E52" s="54" t="s">
        <v>178</v>
      </c>
      <c r="F52" s="54" t="s">
        <v>178</v>
      </c>
      <c r="G52" s="54" t="s">
        <v>178</v>
      </c>
      <c r="H52" s="54" t="s">
        <v>178</v>
      </c>
    </row>
    <row r="53" spans="1:8" x14ac:dyDescent="0.25">
      <c r="A53" t="s">
        <v>3052</v>
      </c>
      <c r="B53" s="54" t="s">
        <v>4870</v>
      </c>
      <c r="C53" s="54" t="s">
        <v>4871</v>
      </c>
      <c r="D53" s="54" t="s">
        <v>4871</v>
      </c>
      <c r="E53" s="54" t="s">
        <v>4872</v>
      </c>
      <c r="F53" s="54" t="s">
        <v>4873</v>
      </c>
      <c r="G53" s="54" t="s">
        <v>4874</v>
      </c>
      <c r="H53" s="54" t="s">
        <v>4875</v>
      </c>
    </row>
    <row r="54" spans="1:8" x14ac:dyDescent="0.25">
      <c r="A54" t="s">
        <v>3060</v>
      </c>
      <c r="B54" s="54" t="s">
        <v>178</v>
      </c>
      <c r="C54" s="54" t="s">
        <v>178</v>
      </c>
      <c r="D54" s="54" t="s">
        <v>178</v>
      </c>
      <c r="E54" s="54" t="s">
        <v>178</v>
      </c>
      <c r="F54" s="54" t="s">
        <v>178</v>
      </c>
      <c r="G54" s="54" t="s">
        <v>178</v>
      </c>
      <c r="H54" s="54" t="s">
        <v>178</v>
      </c>
    </row>
    <row r="55" spans="1:8" x14ac:dyDescent="0.25">
      <c r="A55" t="s">
        <v>3068</v>
      </c>
      <c r="B55" s="54" t="s">
        <v>178</v>
      </c>
      <c r="C55" s="54" t="s">
        <v>178</v>
      </c>
      <c r="D55" s="54" t="s">
        <v>178</v>
      </c>
      <c r="E55" s="54" t="s">
        <v>178</v>
      </c>
      <c r="F55" s="54" t="s">
        <v>178</v>
      </c>
      <c r="G55" s="54" t="s">
        <v>178</v>
      </c>
      <c r="H55" s="54" t="s">
        <v>178</v>
      </c>
    </row>
    <row r="56" spans="1:8" x14ac:dyDescent="0.25">
      <c r="A56" t="s">
        <v>3076</v>
      </c>
      <c r="B56" s="54" t="s">
        <v>4477</v>
      </c>
      <c r="C56" s="54" t="s">
        <v>4876</v>
      </c>
      <c r="D56" s="54" t="s">
        <v>4876</v>
      </c>
      <c r="E56" s="54" t="s">
        <v>4477</v>
      </c>
      <c r="F56" s="54" t="s">
        <v>282</v>
      </c>
      <c r="G56" s="54" t="s">
        <v>282</v>
      </c>
      <c r="H56" s="54" t="s">
        <v>4876</v>
      </c>
    </row>
    <row r="57" spans="1:8" x14ac:dyDescent="0.25">
      <c r="A57" t="s">
        <v>3083</v>
      </c>
      <c r="B57" s="54" t="s">
        <v>178</v>
      </c>
      <c r="C57" s="54" t="s">
        <v>178</v>
      </c>
      <c r="D57" s="54" t="s">
        <v>178</v>
      </c>
      <c r="E57" s="54" t="s">
        <v>178</v>
      </c>
      <c r="F57" s="54" t="s">
        <v>178</v>
      </c>
      <c r="G57" s="54" t="s">
        <v>178</v>
      </c>
      <c r="H57" s="54" t="s">
        <v>178</v>
      </c>
    </row>
    <row r="58" spans="1:8" x14ac:dyDescent="0.25">
      <c r="A58" t="s">
        <v>3088</v>
      </c>
      <c r="B58" s="54" t="s">
        <v>178</v>
      </c>
      <c r="C58" s="54" t="s">
        <v>178</v>
      </c>
      <c r="D58" s="54" t="s">
        <v>178</v>
      </c>
      <c r="E58" s="54" t="s">
        <v>178</v>
      </c>
      <c r="F58" s="54" t="s">
        <v>178</v>
      </c>
      <c r="G58" s="54" t="s">
        <v>178</v>
      </c>
      <c r="H58" s="54" t="s">
        <v>178</v>
      </c>
    </row>
    <row r="59" spans="1:8" x14ac:dyDescent="0.25">
      <c r="A59" t="s">
        <v>3096</v>
      </c>
      <c r="B59" s="54" t="s">
        <v>282</v>
      </c>
      <c r="C59" s="54" t="s">
        <v>282</v>
      </c>
      <c r="D59" s="54" t="s">
        <v>178</v>
      </c>
      <c r="E59" s="54" t="s">
        <v>282</v>
      </c>
      <c r="F59" s="54" t="s">
        <v>282</v>
      </c>
      <c r="G59" s="54" t="s">
        <v>178</v>
      </c>
      <c r="H59" s="54" t="s">
        <v>282</v>
      </c>
    </row>
    <row r="60" spans="1:8" x14ac:dyDescent="0.25">
      <c r="A60" t="s">
        <v>3104</v>
      </c>
      <c r="B60" s="54" t="s">
        <v>4877</v>
      </c>
      <c r="C60" s="54" t="s">
        <v>4878</v>
      </c>
      <c r="D60" s="54" t="s">
        <v>4879</v>
      </c>
      <c r="E60" s="54" t="s">
        <v>4880</v>
      </c>
      <c r="F60" s="54" t="s">
        <v>4881</v>
      </c>
      <c r="G60" s="54" t="s">
        <v>4882</v>
      </c>
      <c r="H60" s="54" t="s">
        <v>4883</v>
      </c>
    </row>
    <row r="61" spans="1:8" x14ac:dyDescent="0.25">
      <c r="A61" t="s">
        <v>3112</v>
      </c>
      <c r="B61" s="54" t="s">
        <v>282</v>
      </c>
      <c r="C61" s="54" t="s">
        <v>4884</v>
      </c>
      <c r="D61" s="54" t="s">
        <v>178</v>
      </c>
      <c r="E61" s="54" t="s">
        <v>4885</v>
      </c>
      <c r="F61" s="54" t="s">
        <v>282</v>
      </c>
      <c r="G61" s="54" t="s">
        <v>282</v>
      </c>
      <c r="H61" s="54" t="s">
        <v>4885</v>
      </c>
    </row>
    <row r="62" spans="1:8" x14ac:dyDescent="0.25">
      <c r="A62" t="s">
        <v>3119</v>
      </c>
      <c r="B62" s="54" t="s">
        <v>282</v>
      </c>
      <c r="C62" s="54" t="s">
        <v>282</v>
      </c>
      <c r="D62" s="54" t="s">
        <v>282</v>
      </c>
      <c r="E62" s="54" t="s">
        <v>282</v>
      </c>
      <c r="F62" s="54" t="s">
        <v>282</v>
      </c>
      <c r="G62" s="54" t="s">
        <v>282</v>
      </c>
      <c r="H62" s="54" t="s">
        <v>282</v>
      </c>
    </row>
    <row r="63" spans="1:8" x14ac:dyDescent="0.25">
      <c r="A63" t="s">
        <v>3120</v>
      </c>
      <c r="B63" s="54" t="s">
        <v>282</v>
      </c>
      <c r="C63" s="54" t="s">
        <v>282</v>
      </c>
      <c r="D63" s="54" t="s">
        <v>282</v>
      </c>
      <c r="E63" s="54" t="s">
        <v>282</v>
      </c>
      <c r="F63" s="54" t="s">
        <v>282</v>
      </c>
      <c r="G63" s="54" t="s">
        <v>282</v>
      </c>
      <c r="H63" s="54" t="s">
        <v>282</v>
      </c>
    </row>
    <row r="64" spans="1:8" x14ac:dyDescent="0.25">
      <c r="A64" t="s">
        <v>3128</v>
      </c>
      <c r="B64" s="54" t="s">
        <v>4886</v>
      </c>
      <c r="C64" s="54" t="s">
        <v>4887</v>
      </c>
      <c r="D64" s="54" t="s">
        <v>4888</v>
      </c>
      <c r="E64" s="54" t="s">
        <v>4889</v>
      </c>
      <c r="F64" s="54" t="s">
        <v>4890</v>
      </c>
      <c r="G64" s="54" t="s">
        <v>4891</v>
      </c>
      <c r="H64" s="54" t="s">
        <v>4892</v>
      </c>
    </row>
    <row r="65" spans="1:8" x14ac:dyDescent="0.25">
      <c r="A65" t="s">
        <v>3129</v>
      </c>
      <c r="B65" s="54" t="s">
        <v>4893</v>
      </c>
      <c r="C65" s="54" t="s">
        <v>4894</v>
      </c>
      <c r="D65" s="54" t="s">
        <v>282</v>
      </c>
      <c r="E65" s="54" t="s">
        <v>4895</v>
      </c>
      <c r="F65" s="54" t="s">
        <v>4893</v>
      </c>
      <c r="G65" s="54" t="s">
        <v>4896</v>
      </c>
      <c r="H65" s="54" t="s">
        <v>4897</v>
      </c>
    </row>
    <row r="66" spans="1:8" x14ac:dyDescent="0.25">
      <c r="A66" t="s">
        <v>3130</v>
      </c>
      <c r="B66" s="54" t="s">
        <v>178</v>
      </c>
      <c r="C66" s="54" t="s">
        <v>178</v>
      </c>
      <c r="D66" s="54" t="s">
        <v>178</v>
      </c>
      <c r="E66" s="54" t="s">
        <v>178</v>
      </c>
      <c r="F66" s="54" t="s">
        <v>178</v>
      </c>
      <c r="G66" s="54" t="s">
        <v>178</v>
      </c>
      <c r="H66" s="54" t="s">
        <v>178</v>
      </c>
    </row>
    <row r="67" spans="1:8" x14ac:dyDescent="0.25">
      <c r="A67" t="s">
        <v>3138</v>
      </c>
      <c r="B67" s="54" t="s">
        <v>178</v>
      </c>
      <c r="C67" s="54" t="s">
        <v>178</v>
      </c>
      <c r="D67" s="54" t="s">
        <v>178</v>
      </c>
      <c r="E67" s="54" t="s">
        <v>178</v>
      </c>
      <c r="F67" s="54" t="s">
        <v>178</v>
      </c>
      <c r="G67" s="54" t="s">
        <v>178</v>
      </c>
      <c r="H67" s="54" t="s">
        <v>178</v>
      </c>
    </row>
    <row r="68" spans="1:8" x14ac:dyDescent="0.25">
      <c r="A68" t="s">
        <v>3145</v>
      </c>
      <c r="B68" s="54" t="s">
        <v>178</v>
      </c>
      <c r="C68" s="54" t="s">
        <v>178</v>
      </c>
      <c r="D68" s="54" t="s">
        <v>178</v>
      </c>
      <c r="E68" s="54" t="s">
        <v>178</v>
      </c>
      <c r="F68" s="54" t="s">
        <v>178</v>
      </c>
      <c r="G68" s="54" t="s">
        <v>178</v>
      </c>
      <c r="H68" s="54" t="s">
        <v>178</v>
      </c>
    </row>
    <row r="69" spans="1:8" x14ac:dyDescent="0.25">
      <c r="A69" t="s">
        <v>3150</v>
      </c>
      <c r="B69" s="54" t="s">
        <v>282</v>
      </c>
      <c r="C69" s="54" t="s">
        <v>282</v>
      </c>
      <c r="D69" s="54" t="s">
        <v>282</v>
      </c>
      <c r="E69" s="54" t="s">
        <v>282</v>
      </c>
      <c r="F69" s="54" t="s">
        <v>282</v>
      </c>
      <c r="G69" s="54" t="s">
        <v>282</v>
      </c>
      <c r="H69" s="54" t="s">
        <v>282</v>
      </c>
    </row>
    <row r="70" spans="1:8" x14ac:dyDescent="0.25">
      <c r="A70" t="s">
        <v>3157</v>
      </c>
      <c r="B70" s="54" t="s">
        <v>282</v>
      </c>
      <c r="C70" s="54" t="s">
        <v>282</v>
      </c>
      <c r="D70" s="54" t="s">
        <v>282</v>
      </c>
      <c r="E70" s="54" t="s">
        <v>282</v>
      </c>
      <c r="F70" s="54" t="s">
        <v>282</v>
      </c>
      <c r="G70" s="54" t="s">
        <v>282</v>
      </c>
      <c r="H70" s="54" t="s">
        <v>282</v>
      </c>
    </row>
    <row r="71" spans="1:8" x14ac:dyDescent="0.25">
      <c r="A71" t="s">
        <v>3164</v>
      </c>
      <c r="B71" s="54" t="s">
        <v>178</v>
      </c>
      <c r="C71" s="54" t="s">
        <v>178</v>
      </c>
      <c r="D71" s="54" t="s">
        <v>178</v>
      </c>
      <c r="E71" s="54" t="s">
        <v>178</v>
      </c>
      <c r="F71" s="54" t="s">
        <v>178</v>
      </c>
      <c r="G71" s="54" t="s">
        <v>178</v>
      </c>
      <c r="H71" s="54" t="s">
        <v>178</v>
      </c>
    </row>
    <row r="72" spans="1:8" x14ac:dyDescent="0.25">
      <c r="A72" t="s">
        <v>3171</v>
      </c>
      <c r="B72" s="54" t="s">
        <v>282</v>
      </c>
      <c r="C72" s="54" t="s">
        <v>282</v>
      </c>
      <c r="D72" s="54" t="s">
        <v>178</v>
      </c>
      <c r="E72" s="54" t="s">
        <v>282</v>
      </c>
      <c r="F72" s="54" t="s">
        <v>282</v>
      </c>
      <c r="G72" s="54" t="s">
        <v>282</v>
      </c>
      <c r="H72" s="54" t="s">
        <v>282</v>
      </c>
    </row>
    <row r="73" spans="1:8" x14ac:dyDescent="0.25">
      <c r="A73" t="s">
        <v>3177</v>
      </c>
      <c r="B73" s="54" t="s">
        <v>178</v>
      </c>
      <c r="C73" s="54" t="s">
        <v>178</v>
      </c>
      <c r="D73" s="54" t="s">
        <v>178</v>
      </c>
      <c r="E73" s="54" t="s">
        <v>178</v>
      </c>
      <c r="F73" s="54" t="s">
        <v>178</v>
      </c>
      <c r="G73" s="54" t="s">
        <v>178</v>
      </c>
      <c r="H73" s="54" t="s">
        <v>178</v>
      </c>
    </row>
    <row r="74" spans="1:8" x14ac:dyDescent="0.25">
      <c r="A74" t="s">
        <v>3185</v>
      </c>
      <c r="B74" s="54" t="s">
        <v>4898</v>
      </c>
      <c r="C74" s="54" t="s">
        <v>4899</v>
      </c>
      <c r="D74" s="54" t="s">
        <v>4899</v>
      </c>
      <c r="E74" s="54" t="s">
        <v>4900</v>
      </c>
      <c r="F74" s="54" t="s">
        <v>4901</v>
      </c>
      <c r="G74" s="54" t="s">
        <v>4902</v>
      </c>
      <c r="H74" s="54" t="s">
        <v>4903</v>
      </c>
    </row>
    <row r="75" spans="1:8" x14ac:dyDescent="0.25">
      <c r="A75" t="s">
        <v>3192</v>
      </c>
      <c r="B75" s="54" t="s">
        <v>178</v>
      </c>
      <c r="C75" s="54" t="s">
        <v>178</v>
      </c>
      <c r="D75" s="54" t="s">
        <v>178</v>
      </c>
      <c r="E75" s="54" t="s">
        <v>178</v>
      </c>
      <c r="F75" s="54" t="s">
        <v>178</v>
      </c>
      <c r="G75" s="54" t="s">
        <v>178</v>
      </c>
      <c r="H75" s="54" t="s">
        <v>178</v>
      </c>
    </row>
    <row r="76" spans="1:8" x14ac:dyDescent="0.25">
      <c r="A76" t="s">
        <v>3200</v>
      </c>
      <c r="B76" s="54" t="s">
        <v>178</v>
      </c>
      <c r="C76" s="54" t="s">
        <v>178</v>
      </c>
      <c r="D76" s="54" t="s">
        <v>178</v>
      </c>
      <c r="E76" s="54" t="s">
        <v>178</v>
      </c>
      <c r="F76" s="54" t="s">
        <v>178</v>
      </c>
      <c r="G76" s="54" t="s">
        <v>178</v>
      </c>
      <c r="H76" s="54" t="s">
        <v>178</v>
      </c>
    </row>
    <row r="77" spans="1:8" x14ac:dyDescent="0.25">
      <c r="A77" t="s">
        <v>3207</v>
      </c>
      <c r="B77" s="54" t="s">
        <v>4904</v>
      </c>
      <c r="C77" s="54" t="s">
        <v>4905</v>
      </c>
      <c r="D77" s="54" t="s">
        <v>4906</v>
      </c>
      <c r="E77" s="54" t="s">
        <v>4907</v>
      </c>
      <c r="F77" s="54" t="s">
        <v>4908</v>
      </c>
      <c r="G77" s="54" t="s">
        <v>4909</v>
      </c>
      <c r="H77" s="54" t="s">
        <v>4910</v>
      </c>
    </row>
    <row r="78" spans="1:8" x14ac:dyDescent="0.25">
      <c r="A78" t="s">
        <v>3215</v>
      </c>
      <c r="B78" s="54" t="s">
        <v>178</v>
      </c>
      <c r="C78" s="54" t="s">
        <v>178</v>
      </c>
      <c r="D78" s="54" t="s">
        <v>178</v>
      </c>
      <c r="E78" s="54" t="s">
        <v>178</v>
      </c>
      <c r="F78" s="54" t="s">
        <v>178</v>
      </c>
      <c r="G78" s="54" t="s">
        <v>178</v>
      </c>
      <c r="H78" s="54" t="s">
        <v>178</v>
      </c>
    </row>
    <row r="79" spans="1:8" x14ac:dyDescent="0.25">
      <c r="A79" t="s">
        <v>3223</v>
      </c>
      <c r="B79" s="54" t="s">
        <v>4911</v>
      </c>
      <c r="C79" s="54" t="s">
        <v>4912</v>
      </c>
      <c r="D79" s="54" t="s">
        <v>4913</v>
      </c>
      <c r="E79" s="54" t="s">
        <v>4914</v>
      </c>
      <c r="F79" s="54" t="s">
        <v>4915</v>
      </c>
      <c r="G79" s="54" t="s">
        <v>4916</v>
      </c>
      <c r="H79" s="54" t="s">
        <v>4917</v>
      </c>
    </row>
    <row r="80" spans="1:8" x14ac:dyDescent="0.25">
      <c r="A80" t="s">
        <v>3231</v>
      </c>
      <c r="B80" s="54" t="s">
        <v>282</v>
      </c>
      <c r="C80" s="54" t="s">
        <v>282</v>
      </c>
      <c r="D80" s="54" t="s">
        <v>282</v>
      </c>
      <c r="E80" s="54" t="s">
        <v>282</v>
      </c>
      <c r="F80" s="54" t="s">
        <v>282</v>
      </c>
      <c r="G80" s="54" t="s">
        <v>282</v>
      </c>
      <c r="H80" s="54" t="s">
        <v>282</v>
      </c>
    </row>
    <row r="81" spans="1:8" x14ac:dyDescent="0.25">
      <c r="A81" t="s">
        <v>3239</v>
      </c>
      <c r="B81" s="54" t="s">
        <v>178</v>
      </c>
      <c r="C81" s="54" t="s">
        <v>178</v>
      </c>
      <c r="D81" s="54" t="s">
        <v>178</v>
      </c>
      <c r="E81" s="54" t="s">
        <v>178</v>
      </c>
      <c r="F81" s="54" t="s">
        <v>178</v>
      </c>
      <c r="G81" s="54" t="s">
        <v>178</v>
      </c>
      <c r="H81" s="54" t="s">
        <v>178</v>
      </c>
    </row>
    <row r="82" spans="1:8" x14ac:dyDescent="0.25">
      <c r="A82" t="s">
        <v>3247</v>
      </c>
      <c r="B82" s="54" t="s">
        <v>178</v>
      </c>
      <c r="C82" s="54" t="s">
        <v>178</v>
      </c>
      <c r="D82" s="54" t="s">
        <v>178</v>
      </c>
      <c r="E82" s="54" t="s">
        <v>178</v>
      </c>
      <c r="F82" s="54" t="s">
        <v>178</v>
      </c>
      <c r="G82" s="54" t="s">
        <v>178</v>
      </c>
      <c r="H82" s="54" t="s">
        <v>178</v>
      </c>
    </row>
    <row r="83" spans="1:8" x14ac:dyDescent="0.25">
      <c r="A83" t="s">
        <v>3254</v>
      </c>
      <c r="B83" s="54" t="s">
        <v>282</v>
      </c>
      <c r="C83" s="54" t="s">
        <v>282</v>
      </c>
      <c r="D83" s="54" t="s">
        <v>178</v>
      </c>
      <c r="E83" s="54" t="s">
        <v>282</v>
      </c>
      <c r="F83" s="54" t="s">
        <v>282</v>
      </c>
      <c r="G83" s="54" t="s">
        <v>282</v>
      </c>
      <c r="H83" s="54" t="s">
        <v>282</v>
      </c>
    </row>
    <row r="84" spans="1:8" x14ac:dyDescent="0.25">
      <c r="A84" t="s">
        <v>3262</v>
      </c>
      <c r="B84" s="54" t="s">
        <v>4918</v>
      </c>
      <c r="C84" s="54" t="s">
        <v>4919</v>
      </c>
      <c r="D84" s="54" t="s">
        <v>4920</v>
      </c>
      <c r="E84" s="54" t="s">
        <v>4921</v>
      </c>
      <c r="F84" s="54" t="s">
        <v>4922</v>
      </c>
      <c r="G84" s="54" t="s">
        <v>4923</v>
      </c>
      <c r="H84" s="54" t="s">
        <v>4924</v>
      </c>
    </row>
    <row r="85" spans="1:8" x14ac:dyDescent="0.25">
      <c r="A85" t="s">
        <v>3269</v>
      </c>
      <c r="B85" s="54" t="s">
        <v>4925</v>
      </c>
      <c r="C85" s="54" t="s">
        <v>4926</v>
      </c>
      <c r="D85" s="54" t="s">
        <v>4927</v>
      </c>
      <c r="E85" s="54" t="s">
        <v>4928</v>
      </c>
      <c r="F85" s="54" t="s">
        <v>4929</v>
      </c>
      <c r="G85" s="54" t="s">
        <v>4930</v>
      </c>
      <c r="H85" s="54" t="s">
        <v>4931</v>
      </c>
    </row>
    <row r="86" spans="1:8" x14ac:dyDescent="0.25">
      <c r="A86" t="s">
        <v>3270</v>
      </c>
      <c r="B86" s="54" t="s">
        <v>282</v>
      </c>
      <c r="C86" s="54" t="s">
        <v>282</v>
      </c>
      <c r="D86" s="54" t="s">
        <v>282</v>
      </c>
      <c r="E86" s="54" t="s">
        <v>282</v>
      </c>
      <c r="F86" s="54" t="s">
        <v>282</v>
      </c>
      <c r="G86" s="54" t="s">
        <v>282</v>
      </c>
      <c r="H86" s="54" t="s">
        <v>282</v>
      </c>
    </row>
    <row r="87" spans="1:8" x14ac:dyDescent="0.25">
      <c r="A87" t="s">
        <v>3277</v>
      </c>
      <c r="B87" s="54" t="s">
        <v>4932</v>
      </c>
      <c r="C87" s="54" t="s">
        <v>4933</v>
      </c>
      <c r="D87" s="54" t="s">
        <v>4934</v>
      </c>
      <c r="E87" s="54" t="s">
        <v>4935</v>
      </c>
      <c r="F87" s="54" t="s">
        <v>4936</v>
      </c>
      <c r="G87" s="54" t="s">
        <v>4937</v>
      </c>
      <c r="H87" s="54" t="s">
        <v>4938</v>
      </c>
    </row>
    <row r="88" spans="1:8" x14ac:dyDescent="0.25">
      <c r="A88" t="s">
        <v>3278</v>
      </c>
      <c r="B88" s="54" t="s">
        <v>282</v>
      </c>
      <c r="C88" s="54" t="s">
        <v>282</v>
      </c>
      <c r="D88" s="54" t="s">
        <v>282</v>
      </c>
      <c r="E88" s="54" t="s">
        <v>282</v>
      </c>
      <c r="F88" s="54" t="s">
        <v>282</v>
      </c>
      <c r="G88" s="54" t="s">
        <v>282</v>
      </c>
      <c r="H88" s="54" t="s">
        <v>282</v>
      </c>
    </row>
    <row r="89" spans="1:8" x14ac:dyDescent="0.25">
      <c r="A89" t="s">
        <v>3286</v>
      </c>
      <c r="B89" s="54" t="s">
        <v>4939</v>
      </c>
      <c r="C89" s="54" t="s">
        <v>4940</v>
      </c>
      <c r="D89" s="54" t="s">
        <v>4940</v>
      </c>
      <c r="E89" s="54" t="s">
        <v>4941</v>
      </c>
      <c r="F89" s="54" t="s">
        <v>4942</v>
      </c>
      <c r="G89" s="54" t="s">
        <v>4943</v>
      </c>
      <c r="H89" s="54" t="s">
        <v>4944</v>
      </c>
    </row>
    <row r="90" spans="1:8" x14ac:dyDescent="0.25">
      <c r="A90" t="s">
        <v>3293</v>
      </c>
      <c r="B90" s="54" t="s">
        <v>178</v>
      </c>
      <c r="C90" s="54" t="s">
        <v>178</v>
      </c>
      <c r="D90" s="54" t="s">
        <v>178</v>
      </c>
      <c r="E90" s="54" t="s">
        <v>178</v>
      </c>
      <c r="F90" s="54" t="s">
        <v>178</v>
      </c>
      <c r="G90" s="54" t="s">
        <v>178</v>
      </c>
      <c r="H90" s="54" t="s">
        <v>178</v>
      </c>
    </row>
    <row r="91" spans="1:8" x14ac:dyDescent="0.25">
      <c r="A91" t="s">
        <v>3300</v>
      </c>
      <c r="B91" s="54" t="s">
        <v>4945</v>
      </c>
      <c r="C91" s="54" t="s">
        <v>4946</v>
      </c>
      <c r="D91" s="54" t="s">
        <v>4947</v>
      </c>
      <c r="E91" s="54" t="s">
        <v>3721</v>
      </c>
      <c r="F91" s="54" t="s">
        <v>4948</v>
      </c>
      <c r="G91" s="54" t="s">
        <v>4949</v>
      </c>
      <c r="H91" s="54" t="s">
        <v>4950</v>
      </c>
    </row>
    <row r="92" spans="1:8" x14ac:dyDescent="0.25">
      <c r="A92" t="s">
        <v>3308</v>
      </c>
      <c r="B92" s="54" t="s">
        <v>4951</v>
      </c>
      <c r="C92" s="54" t="s">
        <v>4952</v>
      </c>
      <c r="D92" s="54" t="s">
        <v>4953</v>
      </c>
      <c r="E92" s="54" t="s">
        <v>4954</v>
      </c>
      <c r="F92" s="54" t="s">
        <v>4955</v>
      </c>
      <c r="G92" s="54" t="s">
        <v>4956</v>
      </c>
      <c r="H92" s="54" t="s">
        <v>4957</v>
      </c>
    </row>
    <row r="93" spans="1:8" x14ac:dyDescent="0.25">
      <c r="A93" t="s">
        <v>3316</v>
      </c>
      <c r="B93" s="54" t="s">
        <v>282</v>
      </c>
      <c r="C93" s="54" t="s">
        <v>282</v>
      </c>
      <c r="D93" s="54" t="s">
        <v>282</v>
      </c>
      <c r="E93" s="54" t="s">
        <v>282</v>
      </c>
      <c r="F93" s="54" t="s">
        <v>282</v>
      </c>
      <c r="G93" s="54" t="s">
        <v>282</v>
      </c>
      <c r="H93" s="54" t="s">
        <v>282</v>
      </c>
    </row>
    <row r="94" spans="1:8" x14ac:dyDescent="0.25">
      <c r="A94" t="s">
        <v>3323</v>
      </c>
      <c r="B94" s="54" t="s">
        <v>282</v>
      </c>
      <c r="C94" s="54" t="s">
        <v>282</v>
      </c>
      <c r="D94" s="54" t="s">
        <v>282</v>
      </c>
      <c r="E94" s="54" t="s">
        <v>282</v>
      </c>
      <c r="F94" s="54" t="s">
        <v>282</v>
      </c>
      <c r="G94" s="54" t="s">
        <v>282</v>
      </c>
      <c r="H94" s="54" t="s">
        <v>282</v>
      </c>
    </row>
    <row r="95" spans="1:8" x14ac:dyDescent="0.25">
      <c r="A95" t="s">
        <v>3330</v>
      </c>
      <c r="B95" s="54" t="s">
        <v>870</v>
      </c>
      <c r="C95" s="54" t="s">
        <v>4958</v>
      </c>
      <c r="D95" s="54" t="s">
        <v>4959</v>
      </c>
      <c r="E95" s="54" t="s">
        <v>4960</v>
      </c>
      <c r="F95" s="54" t="s">
        <v>4961</v>
      </c>
      <c r="G95" s="54" t="s">
        <v>1069</v>
      </c>
      <c r="H95" s="54" t="s">
        <v>4962</v>
      </c>
    </row>
    <row r="96" spans="1:8" x14ac:dyDescent="0.25">
      <c r="B96" s="54"/>
      <c r="C96" s="54"/>
      <c r="D96" s="54"/>
      <c r="E96" s="54"/>
      <c r="F96" s="54"/>
      <c r="G96" s="54"/>
      <c r="H96" s="54"/>
    </row>
    <row r="97" spans="1:1" x14ac:dyDescent="0.25">
      <c r="A97" t="s">
        <v>224</v>
      </c>
    </row>
    <row r="98" spans="1:1" x14ac:dyDescent="0.25">
      <c r="A98" t="s">
        <v>707</v>
      </c>
    </row>
    <row r="100" spans="1:1" x14ac:dyDescent="0.25">
      <c r="A100" t="s">
        <v>189</v>
      </c>
    </row>
    <row r="101" spans="1:1" x14ac:dyDescent="0.25">
      <c r="A101" t="s">
        <v>283</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C96"/>
  <sheetViews>
    <sheetView workbookViewId="0"/>
  </sheetViews>
  <sheetFormatPr defaultRowHeight="15" x14ac:dyDescent="0.25"/>
  <cols>
    <col min="1" max="1" width="54.7109375" customWidth="1"/>
    <col min="2" max="2" width="90.7109375" customWidth="1"/>
  </cols>
  <sheetData>
    <row r="1" spans="1:3" x14ac:dyDescent="0.25">
      <c r="A1" s="4" t="s">
        <v>65</v>
      </c>
      <c r="C1" s="1" t="str">
        <f>HYPERLINK("#'INDEX'!A1", "Back to INDEX")</f>
        <v>Back to INDEX</v>
      </c>
    </row>
    <row r="2" spans="1:3" x14ac:dyDescent="0.25">
      <c r="A2" s="3" t="s">
        <v>178</v>
      </c>
      <c r="B2" s="3" t="s">
        <v>325</v>
      </c>
    </row>
    <row r="3" spans="1:3" x14ac:dyDescent="0.25">
      <c r="A3" t="s">
        <v>3026</v>
      </c>
      <c r="B3" s="55" t="s">
        <v>4856</v>
      </c>
    </row>
    <row r="4" spans="1:3" x14ac:dyDescent="0.25">
      <c r="A4" t="s">
        <v>3262</v>
      </c>
      <c r="B4" s="55" t="s">
        <v>4924</v>
      </c>
    </row>
    <row r="5" spans="1:3" x14ac:dyDescent="0.25">
      <c r="A5" t="s">
        <v>3019</v>
      </c>
      <c r="B5" s="55" t="s">
        <v>4849</v>
      </c>
    </row>
    <row r="6" spans="1:3" x14ac:dyDescent="0.25">
      <c r="A6" t="s">
        <v>3104</v>
      </c>
      <c r="B6" s="55" t="s">
        <v>4883</v>
      </c>
    </row>
    <row r="7" spans="1:3" x14ac:dyDescent="0.25">
      <c r="A7" t="s">
        <v>3044</v>
      </c>
      <c r="B7" s="55" t="s">
        <v>4869</v>
      </c>
    </row>
    <row r="8" spans="1:3" x14ac:dyDescent="0.25">
      <c r="A8" t="s">
        <v>2776</v>
      </c>
      <c r="B8" s="55" t="s">
        <v>4739</v>
      </c>
    </row>
    <row r="9" spans="1:3" x14ac:dyDescent="0.25">
      <c r="A9" t="s">
        <v>3076</v>
      </c>
      <c r="B9" s="55" t="s">
        <v>4876</v>
      </c>
    </row>
    <row r="10" spans="1:3" x14ac:dyDescent="0.25">
      <c r="A10" t="s">
        <v>3286</v>
      </c>
      <c r="B10" s="55" t="s">
        <v>4944</v>
      </c>
    </row>
    <row r="11" spans="1:3" x14ac:dyDescent="0.25">
      <c r="A11" t="s">
        <v>2970</v>
      </c>
      <c r="B11" s="55" t="s">
        <v>4823</v>
      </c>
    </row>
    <row r="12" spans="1:3" x14ac:dyDescent="0.25">
      <c r="A12" t="s">
        <v>2826</v>
      </c>
      <c r="B12" s="55" t="s">
        <v>2300</v>
      </c>
    </row>
    <row r="13" spans="1:3" x14ac:dyDescent="0.25">
      <c r="A13" t="s">
        <v>3052</v>
      </c>
      <c r="B13" s="55" t="s">
        <v>4875</v>
      </c>
    </row>
    <row r="14" spans="1:3" x14ac:dyDescent="0.25">
      <c r="A14" t="s">
        <v>2843</v>
      </c>
      <c r="B14" s="55" t="s">
        <v>4776</v>
      </c>
    </row>
    <row r="15" spans="1:3" x14ac:dyDescent="0.25">
      <c r="A15" t="s">
        <v>3308</v>
      </c>
      <c r="B15" s="55" t="s">
        <v>4957</v>
      </c>
    </row>
    <row r="16" spans="1:3" x14ac:dyDescent="0.25">
      <c r="A16" t="s">
        <v>2806</v>
      </c>
      <c r="B16" s="55" t="s">
        <v>4752</v>
      </c>
    </row>
    <row r="17" spans="1:2" x14ac:dyDescent="0.25">
      <c r="A17" t="s">
        <v>2954</v>
      </c>
      <c r="B17" s="55" t="s">
        <v>4818</v>
      </c>
    </row>
    <row r="18" spans="1:2" x14ac:dyDescent="0.25">
      <c r="A18" t="s">
        <v>3330</v>
      </c>
      <c r="B18" s="55" t="s">
        <v>4962</v>
      </c>
    </row>
    <row r="19" spans="1:2" x14ac:dyDescent="0.25">
      <c r="A19" t="s">
        <v>2844</v>
      </c>
      <c r="B19" s="55" t="s">
        <v>4781</v>
      </c>
    </row>
    <row r="20" spans="1:2" x14ac:dyDescent="0.25">
      <c r="A20" t="s">
        <v>2980</v>
      </c>
      <c r="B20" s="55" t="s">
        <v>2375</v>
      </c>
    </row>
    <row r="21" spans="1:2" x14ac:dyDescent="0.25">
      <c r="A21" t="s">
        <v>3269</v>
      </c>
      <c r="B21" s="55" t="s">
        <v>4931</v>
      </c>
    </row>
    <row r="22" spans="1:2" x14ac:dyDescent="0.25">
      <c r="A22" t="s">
        <v>2945</v>
      </c>
      <c r="B22" s="55" t="s">
        <v>4811</v>
      </c>
    </row>
    <row r="23" spans="1:2" x14ac:dyDescent="0.25">
      <c r="A23" t="s">
        <v>3037</v>
      </c>
      <c r="B23" s="55" t="s">
        <v>4863</v>
      </c>
    </row>
    <row r="24" spans="1:2" x14ac:dyDescent="0.25">
      <c r="A24" t="s">
        <v>2798</v>
      </c>
      <c r="B24" s="55" t="s">
        <v>4746</v>
      </c>
    </row>
    <row r="25" spans="1:2" x14ac:dyDescent="0.25">
      <c r="A25" t="s">
        <v>3011</v>
      </c>
      <c r="B25" s="55" t="s">
        <v>4837</v>
      </c>
    </row>
    <row r="26" spans="1:2" x14ac:dyDescent="0.25">
      <c r="A26" t="s">
        <v>3300</v>
      </c>
      <c r="B26" s="55" t="s">
        <v>4950</v>
      </c>
    </row>
    <row r="27" spans="1:2" x14ac:dyDescent="0.25">
      <c r="A27" t="s">
        <v>2859</v>
      </c>
      <c r="B27" s="55" t="s">
        <v>4792</v>
      </c>
    </row>
    <row r="28" spans="1:2" x14ac:dyDescent="0.25">
      <c r="A28" t="s">
        <v>3128</v>
      </c>
      <c r="B28" s="55" t="s">
        <v>4892</v>
      </c>
    </row>
    <row r="29" spans="1:2" x14ac:dyDescent="0.25">
      <c r="A29" t="s">
        <v>2921</v>
      </c>
      <c r="B29" s="55" t="s">
        <v>4804</v>
      </c>
    </row>
    <row r="30" spans="1:2" x14ac:dyDescent="0.25">
      <c r="A30" t="s">
        <v>3185</v>
      </c>
      <c r="B30" s="55" t="s">
        <v>4903</v>
      </c>
    </row>
    <row r="31" spans="1:2" x14ac:dyDescent="0.25">
      <c r="A31" t="s">
        <v>3012</v>
      </c>
      <c r="B31" s="55" t="s">
        <v>4844</v>
      </c>
    </row>
    <row r="32" spans="1:2" x14ac:dyDescent="0.25">
      <c r="A32" t="s">
        <v>2835</v>
      </c>
      <c r="B32" s="55" t="s">
        <v>4769</v>
      </c>
    </row>
    <row r="33" spans="1:2" x14ac:dyDescent="0.25">
      <c r="A33" t="s">
        <v>2851</v>
      </c>
      <c r="B33" s="55" t="s">
        <v>4788</v>
      </c>
    </row>
    <row r="34" spans="1:2" x14ac:dyDescent="0.25">
      <c r="A34" t="s">
        <v>3207</v>
      </c>
      <c r="B34" s="55" t="s">
        <v>4910</v>
      </c>
    </row>
    <row r="35" spans="1:2" x14ac:dyDescent="0.25">
      <c r="A35" t="s">
        <v>2882</v>
      </c>
      <c r="B35" s="55" t="s">
        <v>4799</v>
      </c>
    </row>
    <row r="36" spans="1:2" x14ac:dyDescent="0.25">
      <c r="A36" t="s">
        <v>3223</v>
      </c>
      <c r="B36" s="55" t="s">
        <v>4917</v>
      </c>
    </row>
    <row r="37" spans="1:2" x14ac:dyDescent="0.25">
      <c r="A37" t="s">
        <v>2827</v>
      </c>
      <c r="B37" s="55" t="s">
        <v>4764</v>
      </c>
    </row>
    <row r="38" spans="1:2" x14ac:dyDescent="0.25">
      <c r="A38" t="s">
        <v>3112</v>
      </c>
      <c r="B38" s="55" t="s">
        <v>4885</v>
      </c>
    </row>
    <row r="39" spans="1:2" x14ac:dyDescent="0.25">
      <c r="A39" t="s">
        <v>2978</v>
      </c>
      <c r="B39" s="55" t="s">
        <v>4827</v>
      </c>
    </row>
    <row r="40" spans="1:2" x14ac:dyDescent="0.25">
      <c r="A40" t="s">
        <v>3277</v>
      </c>
      <c r="B40" s="55" t="s">
        <v>4938</v>
      </c>
    </row>
    <row r="41" spans="1:2" x14ac:dyDescent="0.25">
      <c r="A41" t="s">
        <v>3129</v>
      </c>
      <c r="B41" s="55" t="s">
        <v>4897</v>
      </c>
    </row>
    <row r="42" spans="1:2" x14ac:dyDescent="0.25">
      <c r="A42" t="s">
        <v>2761</v>
      </c>
      <c r="B42" s="55" t="s">
        <v>178</v>
      </c>
    </row>
    <row r="43" spans="1:2" x14ac:dyDescent="0.25">
      <c r="A43" t="s">
        <v>2768</v>
      </c>
      <c r="B43" s="55" t="s">
        <v>178</v>
      </c>
    </row>
    <row r="44" spans="1:2" x14ac:dyDescent="0.25">
      <c r="A44" t="s">
        <v>2784</v>
      </c>
      <c r="B44" s="55" t="s">
        <v>178</v>
      </c>
    </row>
    <row r="45" spans="1:2" x14ac:dyDescent="0.25">
      <c r="A45" t="s">
        <v>2792</v>
      </c>
      <c r="B45" s="55" t="s">
        <v>282</v>
      </c>
    </row>
    <row r="46" spans="1:2" x14ac:dyDescent="0.25">
      <c r="A46" t="s">
        <v>2813</v>
      </c>
      <c r="B46" s="55" t="s">
        <v>282</v>
      </c>
    </row>
    <row r="47" spans="1:2" x14ac:dyDescent="0.25">
      <c r="A47" t="s">
        <v>2820</v>
      </c>
      <c r="B47" s="55" t="s">
        <v>178</v>
      </c>
    </row>
    <row r="48" spans="1:2" x14ac:dyDescent="0.25">
      <c r="A48" t="s">
        <v>2836</v>
      </c>
      <c r="B48" s="55" t="s">
        <v>178</v>
      </c>
    </row>
    <row r="49" spans="1:2" x14ac:dyDescent="0.25">
      <c r="A49" t="s">
        <v>2860</v>
      </c>
      <c r="B49" s="55" t="s">
        <v>282</v>
      </c>
    </row>
    <row r="50" spans="1:2" x14ac:dyDescent="0.25">
      <c r="A50" t="s">
        <v>2868</v>
      </c>
      <c r="B50" s="55" t="s">
        <v>282</v>
      </c>
    </row>
    <row r="51" spans="1:2" x14ac:dyDescent="0.25">
      <c r="A51" t="s">
        <v>2874</v>
      </c>
      <c r="B51" s="55" t="s">
        <v>178</v>
      </c>
    </row>
    <row r="52" spans="1:2" x14ac:dyDescent="0.25">
      <c r="A52" t="s">
        <v>2875</v>
      </c>
      <c r="B52" s="55" t="s">
        <v>282</v>
      </c>
    </row>
    <row r="53" spans="1:2" x14ac:dyDescent="0.25">
      <c r="A53" t="s">
        <v>2890</v>
      </c>
      <c r="B53" s="55" t="s">
        <v>178</v>
      </c>
    </row>
    <row r="54" spans="1:2" x14ac:dyDescent="0.25">
      <c r="A54" t="s">
        <v>2897</v>
      </c>
      <c r="B54" s="55" t="s">
        <v>178</v>
      </c>
    </row>
    <row r="55" spans="1:2" x14ac:dyDescent="0.25">
      <c r="A55" t="s">
        <v>2905</v>
      </c>
      <c r="B55" s="55" t="s">
        <v>178</v>
      </c>
    </row>
    <row r="56" spans="1:2" x14ac:dyDescent="0.25">
      <c r="A56" t="s">
        <v>2913</v>
      </c>
      <c r="B56" s="55" t="s">
        <v>178</v>
      </c>
    </row>
    <row r="57" spans="1:2" x14ac:dyDescent="0.25">
      <c r="A57" t="s">
        <v>2928</v>
      </c>
      <c r="B57" s="55" t="s">
        <v>178</v>
      </c>
    </row>
    <row r="58" spans="1:2" x14ac:dyDescent="0.25">
      <c r="A58" t="s">
        <v>2936</v>
      </c>
      <c r="B58" s="55" t="s">
        <v>178</v>
      </c>
    </row>
    <row r="59" spans="1:2" x14ac:dyDescent="0.25">
      <c r="A59" t="s">
        <v>2937</v>
      </c>
      <c r="B59" s="55" t="s">
        <v>178</v>
      </c>
    </row>
    <row r="60" spans="1:2" x14ac:dyDescent="0.25">
      <c r="A60" t="s">
        <v>2953</v>
      </c>
      <c r="B60" s="55" t="s">
        <v>178</v>
      </c>
    </row>
    <row r="61" spans="1:2" x14ac:dyDescent="0.25">
      <c r="A61" t="s">
        <v>2962</v>
      </c>
      <c r="B61" s="55" t="s">
        <v>178</v>
      </c>
    </row>
    <row r="62" spans="1:2" x14ac:dyDescent="0.25">
      <c r="A62" t="s">
        <v>2971</v>
      </c>
      <c r="B62" s="55" t="s">
        <v>178</v>
      </c>
    </row>
    <row r="63" spans="1:2" x14ac:dyDescent="0.25">
      <c r="A63" t="s">
        <v>2979</v>
      </c>
      <c r="B63" s="55" t="s">
        <v>282</v>
      </c>
    </row>
    <row r="64" spans="1:2" x14ac:dyDescent="0.25">
      <c r="A64" t="s">
        <v>2987</v>
      </c>
      <c r="B64" s="55" t="s">
        <v>282</v>
      </c>
    </row>
    <row r="65" spans="1:2" x14ac:dyDescent="0.25">
      <c r="A65" t="s">
        <v>2995</v>
      </c>
      <c r="B65" s="55" t="s">
        <v>178</v>
      </c>
    </row>
    <row r="66" spans="1:2" x14ac:dyDescent="0.25">
      <c r="A66" t="s">
        <v>3003</v>
      </c>
      <c r="B66" s="55" t="s">
        <v>178</v>
      </c>
    </row>
    <row r="67" spans="1:2" x14ac:dyDescent="0.25">
      <c r="A67" t="s">
        <v>3033</v>
      </c>
      <c r="B67" s="55" t="s">
        <v>178</v>
      </c>
    </row>
    <row r="68" spans="1:2" x14ac:dyDescent="0.25">
      <c r="A68" t="s">
        <v>3045</v>
      </c>
      <c r="B68" s="55" t="s">
        <v>178</v>
      </c>
    </row>
    <row r="69" spans="1:2" x14ac:dyDescent="0.25">
      <c r="A69" t="s">
        <v>3060</v>
      </c>
      <c r="B69" s="55" t="s">
        <v>178</v>
      </c>
    </row>
    <row r="70" spans="1:2" x14ac:dyDescent="0.25">
      <c r="A70" t="s">
        <v>3068</v>
      </c>
      <c r="B70" s="55" t="s">
        <v>178</v>
      </c>
    </row>
    <row r="71" spans="1:2" x14ac:dyDescent="0.25">
      <c r="A71" t="s">
        <v>3083</v>
      </c>
      <c r="B71" s="55" t="s">
        <v>178</v>
      </c>
    </row>
    <row r="72" spans="1:2" x14ac:dyDescent="0.25">
      <c r="A72" t="s">
        <v>3088</v>
      </c>
      <c r="B72" s="55" t="s">
        <v>178</v>
      </c>
    </row>
    <row r="73" spans="1:2" x14ac:dyDescent="0.25">
      <c r="A73" t="s">
        <v>3096</v>
      </c>
      <c r="B73" s="55" t="s">
        <v>282</v>
      </c>
    </row>
    <row r="74" spans="1:2" x14ac:dyDescent="0.25">
      <c r="A74" t="s">
        <v>3119</v>
      </c>
      <c r="B74" s="55" t="s">
        <v>282</v>
      </c>
    </row>
    <row r="75" spans="1:2" x14ac:dyDescent="0.25">
      <c r="A75" t="s">
        <v>3120</v>
      </c>
      <c r="B75" s="55" t="s">
        <v>282</v>
      </c>
    </row>
    <row r="76" spans="1:2" x14ac:dyDescent="0.25">
      <c r="A76" t="s">
        <v>3130</v>
      </c>
      <c r="B76" s="55" t="s">
        <v>178</v>
      </c>
    </row>
    <row r="77" spans="1:2" x14ac:dyDescent="0.25">
      <c r="A77" t="s">
        <v>3138</v>
      </c>
      <c r="B77" s="55" t="s">
        <v>178</v>
      </c>
    </row>
    <row r="78" spans="1:2" x14ac:dyDescent="0.25">
      <c r="A78" t="s">
        <v>3145</v>
      </c>
      <c r="B78" s="55" t="s">
        <v>178</v>
      </c>
    </row>
    <row r="79" spans="1:2" x14ac:dyDescent="0.25">
      <c r="A79" t="s">
        <v>3150</v>
      </c>
      <c r="B79" s="55" t="s">
        <v>282</v>
      </c>
    </row>
    <row r="80" spans="1:2" x14ac:dyDescent="0.25">
      <c r="A80" t="s">
        <v>3157</v>
      </c>
      <c r="B80" s="55" t="s">
        <v>282</v>
      </c>
    </row>
    <row r="81" spans="1:2" x14ac:dyDescent="0.25">
      <c r="A81" t="s">
        <v>3164</v>
      </c>
      <c r="B81" s="55" t="s">
        <v>178</v>
      </c>
    </row>
    <row r="82" spans="1:2" x14ac:dyDescent="0.25">
      <c r="A82" t="s">
        <v>3171</v>
      </c>
      <c r="B82" s="55" t="s">
        <v>282</v>
      </c>
    </row>
    <row r="83" spans="1:2" x14ac:dyDescent="0.25">
      <c r="A83" t="s">
        <v>3177</v>
      </c>
      <c r="B83" s="55" t="s">
        <v>178</v>
      </c>
    </row>
    <row r="84" spans="1:2" x14ac:dyDescent="0.25">
      <c r="A84" t="s">
        <v>3192</v>
      </c>
      <c r="B84" s="55" t="s">
        <v>178</v>
      </c>
    </row>
    <row r="85" spans="1:2" x14ac:dyDescent="0.25">
      <c r="A85" t="s">
        <v>3200</v>
      </c>
      <c r="B85" s="55" t="s">
        <v>178</v>
      </c>
    </row>
    <row r="86" spans="1:2" x14ac:dyDescent="0.25">
      <c r="A86" t="s">
        <v>3215</v>
      </c>
      <c r="B86" s="55" t="s">
        <v>178</v>
      </c>
    </row>
    <row r="87" spans="1:2" x14ac:dyDescent="0.25">
      <c r="A87" t="s">
        <v>3231</v>
      </c>
      <c r="B87" s="55" t="s">
        <v>282</v>
      </c>
    </row>
    <row r="88" spans="1:2" x14ac:dyDescent="0.25">
      <c r="A88" t="s">
        <v>3239</v>
      </c>
      <c r="B88" s="55" t="s">
        <v>178</v>
      </c>
    </row>
    <row r="89" spans="1:2" x14ac:dyDescent="0.25">
      <c r="A89" t="s">
        <v>3247</v>
      </c>
      <c r="B89" s="55" t="s">
        <v>178</v>
      </c>
    </row>
    <row r="90" spans="1:2" x14ac:dyDescent="0.25">
      <c r="A90" t="s">
        <v>3254</v>
      </c>
      <c r="B90" s="55" t="s">
        <v>282</v>
      </c>
    </row>
    <row r="91" spans="1:2" x14ac:dyDescent="0.25">
      <c r="A91" t="s">
        <v>3270</v>
      </c>
      <c r="B91" s="55" t="s">
        <v>282</v>
      </c>
    </row>
    <row r="92" spans="1:2" x14ac:dyDescent="0.25">
      <c r="A92" t="s">
        <v>3278</v>
      </c>
      <c r="B92" s="55" t="s">
        <v>282</v>
      </c>
    </row>
    <row r="93" spans="1:2" x14ac:dyDescent="0.25">
      <c r="A93" t="s">
        <v>3293</v>
      </c>
      <c r="B93" s="55" t="s">
        <v>178</v>
      </c>
    </row>
    <row r="94" spans="1:2" x14ac:dyDescent="0.25">
      <c r="A94" t="s">
        <v>3316</v>
      </c>
      <c r="B94" s="55" t="s">
        <v>282</v>
      </c>
    </row>
    <row r="95" spans="1:2" x14ac:dyDescent="0.25">
      <c r="A95" t="s">
        <v>3323</v>
      </c>
      <c r="B95" s="55" t="s">
        <v>282</v>
      </c>
    </row>
    <row r="96" spans="1:2" x14ac:dyDescent="0.25">
      <c r="B96" s="55"/>
    </row>
  </sheetData>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112"/>
  <sheetViews>
    <sheetView workbookViewId="0"/>
  </sheetViews>
  <sheetFormatPr defaultRowHeight="15" x14ac:dyDescent="0.25"/>
  <cols>
    <col min="1" max="1" width="54.7109375" customWidth="1"/>
    <col min="2" max="8" width="25.7109375" customWidth="1"/>
  </cols>
  <sheetData>
    <row r="1" spans="1:9" x14ac:dyDescent="0.25">
      <c r="A1" s="4" t="s">
        <v>66</v>
      </c>
      <c r="I1" s="1" t="str">
        <f>HYPERLINK("#'INDEX'!A1", "Back to INDEX")</f>
        <v>Back to INDEX</v>
      </c>
    </row>
    <row r="2" spans="1:9" ht="38.25" x14ac:dyDescent="0.25">
      <c r="A2" s="3" t="s">
        <v>178</v>
      </c>
      <c r="B2" s="3" t="s">
        <v>320</v>
      </c>
      <c r="C2" s="3" t="s">
        <v>321</v>
      </c>
      <c r="D2" s="3" t="s">
        <v>384</v>
      </c>
      <c r="E2" s="3" t="s">
        <v>322</v>
      </c>
      <c r="F2" s="3" t="s">
        <v>323</v>
      </c>
      <c r="G2" s="3" t="s">
        <v>324</v>
      </c>
      <c r="H2" s="3" t="s">
        <v>325</v>
      </c>
    </row>
    <row r="3" spans="1:9" x14ac:dyDescent="0.25">
      <c r="A3" t="s">
        <v>2761</v>
      </c>
      <c r="B3" s="56" t="s">
        <v>178</v>
      </c>
      <c r="C3" s="56" t="s">
        <v>178</v>
      </c>
      <c r="D3" s="56" t="s">
        <v>178</v>
      </c>
      <c r="E3" s="56" t="s">
        <v>178</v>
      </c>
      <c r="F3" s="56" t="s">
        <v>178</v>
      </c>
      <c r="G3" s="56" t="s">
        <v>178</v>
      </c>
      <c r="H3" s="56" t="s">
        <v>178</v>
      </c>
    </row>
    <row r="4" spans="1:9" x14ac:dyDescent="0.25">
      <c r="A4" t="s">
        <v>2768</v>
      </c>
      <c r="B4" s="56" t="s">
        <v>178</v>
      </c>
      <c r="C4" s="56" t="s">
        <v>178</v>
      </c>
      <c r="D4" s="56" t="s">
        <v>178</v>
      </c>
      <c r="E4" s="56" t="s">
        <v>178</v>
      </c>
      <c r="F4" s="56" t="s">
        <v>178</v>
      </c>
      <c r="G4" s="56" t="s">
        <v>178</v>
      </c>
      <c r="H4" s="56" t="s">
        <v>178</v>
      </c>
    </row>
    <row r="5" spans="1:9" x14ac:dyDescent="0.25">
      <c r="A5" t="s">
        <v>2776</v>
      </c>
      <c r="B5" s="56" t="s">
        <v>4963</v>
      </c>
      <c r="C5" s="56" t="s">
        <v>4964</v>
      </c>
      <c r="D5" s="56" t="s">
        <v>4965</v>
      </c>
      <c r="E5" s="56" t="s">
        <v>4966</v>
      </c>
      <c r="F5" s="56" t="s">
        <v>4967</v>
      </c>
      <c r="G5" s="56" t="s">
        <v>4968</v>
      </c>
      <c r="H5" s="56" t="s">
        <v>4969</v>
      </c>
    </row>
    <row r="6" spans="1:9" x14ac:dyDescent="0.25">
      <c r="A6" t="s">
        <v>2784</v>
      </c>
      <c r="B6" s="56" t="s">
        <v>178</v>
      </c>
      <c r="C6" s="56" t="s">
        <v>178</v>
      </c>
      <c r="D6" s="56" t="s">
        <v>178</v>
      </c>
      <c r="E6" s="56" t="s">
        <v>178</v>
      </c>
      <c r="F6" s="56" t="s">
        <v>178</v>
      </c>
      <c r="G6" s="56" t="s">
        <v>178</v>
      </c>
      <c r="H6" s="56" t="s">
        <v>178</v>
      </c>
    </row>
    <row r="7" spans="1:9" x14ac:dyDescent="0.25">
      <c r="A7" t="s">
        <v>2792</v>
      </c>
      <c r="B7" s="56" t="s">
        <v>282</v>
      </c>
      <c r="C7" s="56" t="s">
        <v>282</v>
      </c>
      <c r="D7" s="56" t="s">
        <v>282</v>
      </c>
      <c r="E7" s="56" t="s">
        <v>282</v>
      </c>
      <c r="F7" s="56" t="s">
        <v>282</v>
      </c>
      <c r="G7" s="56" t="s">
        <v>282</v>
      </c>
      <c r="H7" s="56" t="s">
        <v>282</v>
      </c>
    </row>
    <row r="8" spans="1:9" x14ac:dyDescent="0.25">
      <c r="A8" t="s">
        <v>2798</v>
      </c>
      <c r="B8" s="56" t="s">
        <v>4970</v>
      </c>
      <c r="C8" s="56" t="s">
        <v>4971</v>
      </c>
      <c r="D8" s="56" t="s">
        <v>4972</v>
      </c>
      <c r="E8" s="56" t="s">
        <v>4973</v>
      </c>
      <c r="F8" s="56" t="s">
        <v>4974</v>
      </c>
      <c r="G8" s="56" t="s">
        <v>4975</v>
      </c>
      <c r="H8" s="56" t="s">
        <v>4976</v>
      </c>
    </row>
    <row r="9" spans="1:9" x14ac:dyDescent="0.25">
      <c r="A9" t="s">
        <v>2806</v>
      </c>
      <c r="B9" s="56" t="s">
        <v>4747</v>
      </c>
      <c r="C9" s="56" t="s">
        <v>4748</v>
      </c>
      <c r="D9" s="56" t="s">
        <v>4748</v>
      </c>
      <c r="E9" s="56" t="s">
        <v>4749</v>
      </c>
      <c r="F9" s="56" t="s">
        <v>4750</v>
      </c>
      <c r="G9" s="56" t="s">
        <v>4751</v>
      </c>
      <c r="H9" s="56" t="s">
        <v>4752</v>
      </c>
    </row>
    <row r="10" spans="1:9" x14ac:dyDescent="0.25">
      <c r="A10" t="s">
        <v>2813</v>
      </c>
      <c r="B10" s="56" t="s">
        <v>282</v>
      </c>
      <c r="C10" s="56" t="s">
        <v>282</v>
      </c>
      <c r="D10" s="56" t="s">
        <v>282</v>
      </c>
      <c r="E10" s="56" t="s">
        <v>282</v>
      </c>
      <c r="F10" s="56" t="s">
        <v>282</v>
      </c>
      <c r="G10" s="56" t="s">
        <v>282</v>
      </c>
      <c r="H10" s="56" t="s">
        <v>282</v>
      </c>
    </row>
    <row r="11" spans="1:9" x14ac:dyDescent="0.25">
      <c r="A11" t="s">
        <v>2820</v>
      </c>
      <c r="B11" s="56" t="s">
        <v>178</v>
      </c>
      <c r="C11" s="56" t="s">
        <v>178</v>
      </c>
      <c r="D11" s="56" t="s">
        <v>178</v>
      </c>
      <c r="E11" s="56" t="s">
        <v>178</v>
      </c>
      <c r="F11" s="56" t="s">
        <v>178</v>
      </c>
      <c r="G11" s="56" t="s">
        <v>178</v>
      </c>
      <c r="H11" s="56" t="s">
        <v>178</v>
      </c>
    </row>
    <row r="12" spans="1:9" x14ac:dyDescent="0.25">
      <c r="A12" t="s">
        <v>2826</v>
      </c>
      <c r="B12" s="56" t="s">
        <v>4977</v>
      </c>
      <c r="C12" s="56" t="s">
        <v>4978</v>
      </c>
      <c r="D12" s="56" t="s">
        <v>4979</v>
      </c>
      <c r="E12" s="56" t="s">
        <v>4980</v>
      </c>
      <c r="F12" s="56" t="s">
        <v>4981</v>
      </c>
      <c r="G12" s="56" t="s">
        <v>4982</v>
      </c>
      <c r="H12" s="56" t="s">
        <v>4983</v>
      </c>
    </row>
    <row r="13" spans="1:9" x14ac:dyDescent="0.25">
      <c r="A13" t="s">
        <v>2827</v>
      </c>
      <c r="B13" s="56" t="s">
        <v>4984</v>
      </c>
      <c r="C13" s="56" t="s">
        <v>4985</v>
      </c>
      <c r="D13" s="56" t="s">
        <v>4986</v>
      </c>
      <c r="E13" s="56" t="s">
        <v>4987</v>
      </c>
      <c r="F13" s="56" t="s">
        <v>4988</v>
      </c>
      <c r="G13" s="56" t="s">
        <v>4989</v>
      </c>
      <c r="H13" s="56" t="s">
        <v>4990</v>
      </c>
    </row>
    <row r="14" spans="1:9" x14ac:dyDescent="0.25">
      <c r="A14" t="s">
        <v>2835</v>
      </c>
      <c r="B14" s="56" t="s">
        <v>4991</v>
      </c>
      <c r="C14" s="56" t="s">
        <v>4992</v>
      </c>
      <c r="D14" s="56" t="s">
        <v>178</v>
      </c>
      <c r="E14" s="56" t="s">
        <v>4993</v>
      </c>
      <c r="F14" s="56" t="s">
        <v>4994</v>
      </c>
      <c r="G14" s="56" t="s">
        <v>4995</v>
      </c>
      <c r="H14" s="56" t="s">
        <v>1921</v>
      </c>
    </row>
    <row r="15" spans="1:9" x14ac:dyDescent="0.25">
      <c r="A15" t="s">
        <v>2836</v>
      </c>
      <c r="B15" s="56" t="s">
        <v>178</v>
      </c>
      <c r="C15" s="56" t="s">
        <v>178</v>
      </c>
      <c r="D15" s="56" t="s">
        <v>178</v>
      </c>
      <c r="E15" s="56" t="s">
        <v>178</v>
      </c>
      <c r="F15" s="56" t="s">
        <v>178</v>
      </c>
      <c r="G15" s="56" t="s">
        <v>178</v>
      </c>
      <c r="H15" s="56" t="s">
        <v>178</v>
      </c>
    </row>
    <row r="16" spans="1:9" x14ac:dyDescent="0.25">
      <c r="A16" t="s">
        <v>2843</v>
      </c>
      <c r="B16" s="56" t="s">
        <v>4996</v>
      </c>
      <c r="C16" s="56" t="s">
        <v>4997</v>
      </c>
      <c r="D16" s="56" t="s">
        <v>4998</v>
      </c>
      <c r="E16" s="56" t="s">
        <v>4999</v>
      </c>
      <c r="F16" s="56" t="s">
        <v>5000</v>
      </c>
      <c r="G16" s="56" t="s">
        <v>5001</v>
      </c>
      <c r="H16" s="56" t="s">
        <v>5002</v>
      </c>
    </row>
    <row r="17" spans="1:8" x14ac:dyDescent="0.25">
      <c r="A17" t="s">
        <v>2844</v>
      </c>
      <c r="B17" s="56" t="s">
        <v>5003</v>
      </c>
      <c r="C17" s="56" t="s">
        <v>5004</v>
      </c>
      <c r="D17" s="56" t="s">
        <v>178</v>
      </c>
      <c r="E17" s="56" t="s">
        <v>5005</v>
      </c>
      <c r="F17" s="56" t="s">
        <v>5006</v>
      </c>
      <c r="G17" s="56" t="s">
        <v>5007</v>
      </c>
      <c r="H17" s="56" t="s">
        <v>5008</v>
      </c>
    </row>
    <row r="18" spans="1:8" x14ac:dyDescent="0.25">
      <c r="A18" t="s">
        <v>2851</v>
      </c>
      <c r="B18" s="56" t="s">
        <v>5009</v>
      </c>
      <c r="C18" s="56" t="s">
        <v>5010</v>
      </c>
      <c r="D18" s="56" t="s">
        <v>5011</v>
      </c>
      <c r="E18" s="56" t="s">
        <v>5012</v>
      </c>
      <c r="F18" s="56" t="s">
        <v>5013</v>
      </c>
      <c r="G18" s="56" t="s">
        <v>5014</v>
      </c>
      <c r="H18" s="56" t="s">
        <v>5015</v>
      </c>
    </row>
    <row r="19" spans="1:8" x14ac:dyDescent="0.25">
      <c r="A19" t="s">
        <v>2859</v>
      </c>
      <c r="B19" s="56" t="s">
        <v>5016</v>
      </c>
      <c r="C19" s="56" t="s">
        <v>5017</v>
      </c>
      <c r="D19" s="56" t="s">
        <v>5018</v>
      </c>
      <c r="E19" s="56" t="s">
        <v>5019</v>
      </c>
      <c r="F19" s="56" t="s">
        <v>5020</v>
      </c>
      <c r="G19" s="56" t="s">
        <v>282</v>
      </c>
      <c r="H19" s="56" t="s">
        <v>5021</v>
      </c>
    </row>
    <row r="20" spans="1:8" x14ac:dyDescent="0.25">
      <c r="A20" t="s">
        <v>2860</v>
      </c>
      <c r="B20" s="56" t="s">
        <v>282</v>
      </c>
      <c r="C20" s="56" t="s">
        <v>5022</v>
      </c>
      <c r="D20" s="56" t="s">
        <v>282</v>
      </c>
      <c r="E20" s="56" t="s">
        <v>282</v>
      </c>
      <c r="F20" s="56" t="s">
        <v>282</v>
      </c>
      <c r="G20" s="56" t="s">
        <v>282</v>
      </c>
      <c r="H20" s="56" t="s">
        <v>5023</v>
      </c>
    </row>
    <row r="21" spans="1:8" x14ac:dyDescent="0.25">
      <c r="A21" t="s">
        <v>2868</v>
      </c>
      <c r="B21" s="56" t="s">
        <v>282</v>
      </c>
      <c r="C21" s="56" t="s">
        <v>282</v>
      </c>
      <c r="D21" s="56" t="s">
        <v>178</v>
      </c>
      <c r="E21" s="56" t="s">
        <v>282</v>
      </c>
      <c r="F21" s="56" t="s">
        <v>282</v>
      </c>
      <c r="G21" s="56" t="s">
        <v>178</v>
      </c>
      <c r="H21" s="56" t="s">
        <v>282</v>
      </c>
    </row>
    <row r="22" spans="1:8" x14ac:dyDescent="0.25">
      <c r="A22" t="s">
        <v>2874</v>
      </c>
      <c r="B22" s="56" t="s">
        <v>178</v>
      </c>
      <c r="C22" s="56" t="s">
        <v>178</v>
      </c>
      <c r="D22" s="56" t="s">
        <v>178</v>
      </c>
      <c r="E22" s="56" t="s">
        <v>178</v>
      </c>
      <c r="F22" s="56" t="s">
        <v>178</v>
      </c>
      <c r="G22" s="56" t="s">
        <v>178</v>
      </c>
      <c r="H22" s="56" t="s">
        <v>178</v>
      </c>
    </row>
    <row r="23" spans="1:8" x14ac:dyDescent="0.25">
      <c r="A23" t="s">
        <v>2875</v>
      </c>
      <c r="B23" s="56" t="s">
        <v>282</v>
      </c>
      <c r="C23" s="56" t="s">
        <v>282</v>
      </c>
      <c r="D23" s="56" t="s">
        <v>282</v>
      </c>
      <c r="E23" s="56" t="s">
        <v>282</v>
      </c>
      <c r="F23" s="56" t="s">
        <v>282</v>
      </c>
      <c r="G23" s="56" t="s">
        <v>282</v>
      </c>
      <c r="H23" s="56" t="s">
        <v>282</v>
      </c>
    </row>
    <row r="24" spans="1:8" x14ac:dyDescent="0.25">
      <c r="A24" t="s">
        <v>2882</v>
      </c>
      <c r="B24" s="56" t="s">
        <v>5024</v>
      </c>
      <c r="C24" s="56" t="s">
        <v>5025</v>
      </c>
      <c r="D24" s="56" t="s">
        <v>5026</v>
      </c>
      <c r="E24" s="56" t="s">
        <v>5027</v>
      </c>
      <c r="F24" s="56" t="s">
        <v>5028</v>
      </c>
      <c r="G24" s="56" t="s">
        <v>5029</v>
      </c>
      <c r="H24" s="56" t="s">
        <v>5030</v>
      </c>
    </row>
    <row r="25" spans="1:8" x14ac:dyDescent="0.25">
      <c r="A25" t="s">
        <v>2890</v>
      </c>
      <c r="B25" s="56" t="s">
        <v>178</v>
      </c>
      <c r="C25" s="56" t="s">
        <v>178</v>
      </c>
      <c r="D25" s="56" t="s">
        <v>178</v>
      </c>
      <c r="E25" s="56" t="s">
        <v>178</v>
      </c>
      <c r="F25" s="56" t="s">
        <v>178</v>
      </c>
      <c r="G25" s="56" t="s">
        <v>178</v>
      </c>
      <c r="H25" s="56" t="s">
        <v>178</v>
      </c>
    </row>
    <row r="26" spans="1:8" x14ac:dyDescent="0.25">
      <c r="A26" t="s">
        <v>2897</v>
      </c>
      <c r="B26" s="56" t="s">
        <v>178</v>
      </c>
      <c r="C26" s="56" t="s">
        <v>178</v>
      </c>
      <c r="D26" s="56" t="s">
        <v>178</v>
      </c>
      <c r="E26" s="56" t="s">
        <v>178</v>
      </c>
      <c r="F26" s="56" t="s">
        <v>178</v>
      </c>
      <c r="G26" s="56" t="s">
        <v>178</v>
      </c>
      <c r="H26" s="56" t="s">
        <v>178</v>
      </c>
    </row>
    <row r="27" spans="1:8" x14ac:dyDescent="0.25">
      <c r="A27" t="s">
        <v>2905</v>
      </c>
      <c r="B27" s="56" t="s">
        <v>178</v>
      </c>
      <c r="C27" s="56" t="s">
        <v>178</v>
      </c>
      <c r="D27" s="56" t="s">
        <v>178</v>
      </c>
      <c r="E27" s="56" t="s">
        <v>178</v>
      </c>
      <c r="F27" s="56" t="s">
        <v>178</v>
      </c>
      <c r="G27" s="56" t="s">
        <v>178</v>
      </c>
      <c r="H27" s="56" t="s">
        <v>178</v>
      </c>
    </row>
    <row r="28" spans="1:8" x14ac:dyDescent="0.25">
      <c r="A28" t="s">
        <v>2913</v>
      </c>
      <c r="B28" s="56" t="s">
        <v>178</v>
      </c>
      <c r="C28" s="56" t="s">
        <v>178</v>
      </c>
      <c r="D28" s="56" t="s">
        <v>178</v>
      </c>
      <c r="E28" s="56" t="s">
        <v>178</v>
      </c>
      <c r="F28" s="56" t="s">
        <v>178</v>
      </c>
      <c r="G28" s="56" t="s">
        <v>178</v>
      </c>
      <c r="H28" s="56" t="s">
        <v>178</v>
      </c>
    </row>
    <row r="29" spans="1:8" x14ac:dyDescent="0.25">
      <c r="A29" t="s">
        <v>2921</v>
      </c>
      <c r="B29" s="56" t="s">
        <v>5031</v>
      </c>
      <c r="C29" s="56" t="s">
        <v>5032</v>
      </c>
      <c r="D29" s="56" t="s">
        <v>5033</v>
      </c>
      <c r="E29" s="56" t="s">
        <v>5034</v>
      </c>
      <c r="F29" s="56" t="s">
        <v>5035</v>
      </c>
      <c r="G29" s="56" t="s">
        <v>5036</v>
      </c>
      <c r="H29" s="56" t="s">
        <v>5037</v>
      </c>
    </row>
    <row r="30" spans="1:8" x14ac:dyDescent="0.25">
      <c r="A30" t="s">
        <v>2928</v>
      </c>
      <c r="B30" s="56" t="s">
        <v>178</v>
      </c>
      <c r="C30" s="56" t="s">
        <v>178</v>
      </c>
      <c r="D30" s="56" t="s">
        <v>178</v>
      </c>
      <c r="E30" s="56" t="s">
        <v>178</v>
      </c>
      <c r="F30" s="56" t="s">
        <v>178</v>
      </c>
      <c r="G30" s="56" t="s">
        <v>178</v>
      </c>
      <c r="H30" s="56" t="s">
        <v>178</v>
      </c>
    </row>
    <row r="31" spans="1:8" x14ac:dyDescent="0.25">
      <c r="A31" t="s">
        <v>2936</v>
      </c>
      <c r="B31" s="56" t="s">
        <v>178</v>
      </c>
      <c r="C31" s="56" t="s">
        <v>178</v>
      </c>
      <c r="D31" s="56" t="s">
        <v>178</v>
      </c>
      <c r="E31" s="56" t="s">
        <v>178</v>
      </c>
      <c r="F31" s="56" t="s">
        <v>178</v>
      </c>
      <c r="G31" s="56" t="s">
        <v>178</v>
      </c>
      <c r="H31" s="56" t="s">
        <v>178</v>
      </c>
    </row>
    <row r="32" spans="1:8" x14ac:dyDescent="0.25">
      <c r="A32" t="s">
        <v>2937</v>
      </c>
      <c r="B32" s="56" t="s">
        <v>178</v>
      </c>
      <c r="C32" s="56" t="s">
        <v>178</v>
      </c>
      <c r="D32" s="56" t="s">
        <v>178</v>
      </c>
      <c r="E32" s="56" t="s">
        <v>178</v>
      </c>
      <c r="F32" s="56" t="s">
        <v>178</v>
      </c>
      <c r="G32" s="56" t="s">
        <v>178</v>
      </c>
      <c r="H32" s="56" t="s">
        <v>178</v>
      </c>
    </row>
    <row r="33" spans="1:8" x14ac:dyDescent="0.25">
      <c r="A33" t="s">
        <v>2945</v>
      </c>
      <c r="B33" s="56" t="s">
        <v>4805</v>
      </c>
      <c r="C33" s="56" t="s">
        <v>4806</v>
      </c>
      <c r="D33" s="56" t="s">
        <v>4807</v>
      </c>
      <c r="E33" s="56" t="s">
        <v>4808</v>
      </c>
      <c r="F33" s="56" t="s">
        <v>4809</v>
      </c>
      <c r="G33" s="56" t="s">
        <v>4810</v>
      </c>
      <c r="H33" s="56" t="s">
        <v>4811</v>
      </c>
    </row>
    <row r="34" spans="1:8" x14ac:dyDescent="0.25">
      <c r="A34" t="s">
        <v>2953</v>
      </c>
      <c r="B34" s="56" t="s">
        <v>178</v>
      </c>
      <c r="C34" s="56" t="s">
        <v>178</v>
      </c>
      <c r="D34" s="56" t="s">
        <v>178</v>
      </c>
      <c r="E34" s="56" t="s">
        <v>178</v>
      </c>
      <c r="F34" s="56" t="s">
        <v>178</v>
      </c>
      <c r="G34" s="56" t="s">
        <v>178</v>
      </c>
      <c r="H34" s="56" t="s">
        <v>178</v>
      </c>
    </row>
    <row r="35" spans="1:8" x14ac:dyDescent="0.25">
      <c r="A35" t="s">
        <v>2954</v>
      </c>
      <c r="B35" s="56" t="s">
        <v>5038</v>
      </c>
      <c r="C35" s="56" t="s">
        <v>5039</v>
      </c>
      <c r="D35" s="56" t="s">
        <v>5040</v>
      </c>
      <c r="E35" s="56" t="s">
        <v>5041</v>
      </c>
      <c r="F35" s="56" t="s">
        <v>5042</v>
      </c>
      <c r="G35" s="56" t="s">
        <v>5043</v>
      </c>
      <c r="H35" s="56" t="s">
        <v>5044</v>
      </c>
    </row>
    <row r="36" spans="1:8" x14ac:dyDescent="0.25">
      <c r="A36" t="s">
        <v>2962</v>
      </c>
      <c r="B36" s="56" t="s">
        <v>178</v>
      </c>
      <c r="C36" s="56" t="s">
        <v>178</v>
      </c>
      <c r="D36" s="56" t="s">
        <v>178</v>
      </c>
      <c r="E36" s="56" t="s">
        <v>178</v>
      </c>
      <c r="F36" s="56" t="s">
        <v>178</v>
      </c>
      <c r="G36" s="56" t="s">
        <v>178</v>
      </c>
      <c r="H36" s="56" t="s">
        <v>178</v>
      </c>
    </row>
    <row r="37" spans="1:8" x14ac:dyDescent="0.25">
      <c r="A37" t="s">
        <v>2970</v>
      </c>
      <c r="B37" s="56" t="s">
        <v>4819</v>
      </c>
      <c r="C37" s="56" t="s">
        <v>4820</v>
      </c>
      <c r="D37" s="56" t="s">
        <v>178</v>
      </c>
      <c r="E37" s="56" t="s">
        <v>4821</v>
      </c>
      <c r="F37" s="56" t="s">
        <v>4822</v>
      </c>
      <c r="G37" s="56" t="s">
        <v>282</v>
      </c>
      <c r="H37" s="56" t="s">
        <v>4823</v>
      </c>
    </row>
    <row r="38" spans="1:8" x14ac:dyDescent="0.25">
      <c r="A38" t="s">
        <v>2971</v>
      </c>
      <c r="B38" s="56" t="s">
        <v>178</v>
      </c>
      <c r="C38" s="56" t="s">
        <v>178</v>
      </c>
      <c r="D38" s="56" t="s">
        <v>178</v>
      </c>
      <c r="E38" s="56" t="s">
        <v>178</v>
      </c>
      <c r="F38" s="56" t="s">
        <v>178</v>
      </c>
      <c r="G38" s="56" t="s">
        <v>178</v>
      </c>
      <c r="H38" s="56" t="s">
        <v>178</v>
      </c>
    </row>
    <row r="39" spans="1:8" x14ac:dyDescent="0.25">
      <c r="A39" t="s">
        <v>2978</v>
      </c>
      <c r="B39" s="56" t="s">
        <v>5045</v>
      </c>
      <c r="C39" s="56" t="s">
        <v>5046</v>
      </c>
      <c r="D39" s="56" t="s">
        <v>282</v>
      </c>
      <c r="E39" s="56" t="s">
        <v>5047</v>
      </c>
      <c r="F39" s="56" t="s">
        <v>5048</v>
      </c>
      <c r="G39" s="56" t="s">
        <v>282</v>
      </c>
      <c r="H39" s="56" t="s">
        <v>5049</v>
      </c>
    </row>
    <row r="40" spans="1:8" x14ac:dyDescent="0.25">
      <c r="A40" t="s">
        <v>2979</v>
      </c>
      <c r="B40" s="56" t="s">
        <v>282</v>
      </c>
      <c r="C40" s="56" t="s">
        <v>282</v>
      </c>
      <c r="D40" s="56" t="s">
        <v>178</v>
      </c>
      <c r="E40" s="56" t="s">
        <v>282</v>
      </c>
      <c r="F40" s="56" t="s">
        <v>282</v>
      </c>
      <c r="G40" s="56" t="s">
        <v>178</v>
      </c>
      <c r="H40" s="56" t="s">
        <v>282</v>
      </c>
    </row>
    <row r="41" spans="1:8" x14ac:dyDescent="0.25">
      <c r="A41" t="s">
        <v>2980</v>
      </c>
      <c r="B41" s="56" t="s">
        <v>5050</v>
      </c>
      <c r="C41" s="56" t="s">
        <v>5051</v>
      </c>
      <c r="D41" s="56" t="s">
        <v>5051</v>
      </c>
      <c r="E41" s="56" t="s">
        <v>5052</v>
      </c>
      <c r="F41" s="56" t="s">
        <v>5053</v>
      </c>
      <c r="G41" s="56" t="s">
        <v>5054</v>
      </c>
      <c r="H41" s="56" t="s">
        <v>5055</v>
      </c>
    </row>
    <row r="42" spans="1:8" x14ac:dyDescent="0.25">
      <c r="A42" t="s">
        <v>2987</v>
      </c>
      <c r="B42" s="56" t="s">
        <v>5056</v>
      </c>
      <c r="C42" s="56" t="s">
        <v>5057</v>
      </c>
      <c r="D42" s="56" t="s">
        <v>5057</v>
      </c>
      <c r="E42" s="56" t="s">
        <v>5058</v>
      </c>
      <c r="F42" s="56" t="s">
        <v>5059</v>
      </c>
      <c r="G42" s="56" t="s">
        <v>5060</v>
      </c>
      <c r="H42" s="56" t="s">
        <v>5061</v>
      </c>
    </row>
    <row r="43" spans="1:8" x14ac:dyDescent="0.25">
      <c r="A43" t="s">
        <v>2995</v>
      </c>
      <c r="B43" s="56" t="s">
        <v>178</v>
      </c>
      <c r="C43" s="56" t="s">
        <v>178</v>
      </c>
      <c r="D43" s="56" t="s">
        <v>178</v>
      </c>
      <c r="E43" s="56" t="s">
        <v>178</v>
      </c>
      <c r="F43" s="56" t="s">
        <v>178</v>
      </c>
      <c r="G43" s="56" t="s">
        <v>178</v>
      </c>
      <c r="H43" s="56" t="s">
        <v>178</v>
      </c>
    </row>
    <row r="44" spans="1:8" x14ac:dyDescent="0.25">
      <c r="A44" t="s">
        <v>3003</v>
      </c>
      <c r="B44" s="56" t="s">
        <v>178</v>
      </c>
      <c r="C44" s="56" t="s">
        <v>178</v>
      </c>
      <c r="D44" s="56" t="s">
        <v>178</v>
      </c>
      <c r="E44" s="56" t="s">
        <v>178</v>
      </c>
      <c r="F44" s="56" t="s">
        <v>178</v>
      </c>
      <c r="G44" s="56" t="s">
        <v>178</v>
      </c>
      <c r="H44" s="56" t="s">
        <v>178</v>
      </c>
    </row>
    <row r="45" spans="1:8" x14ac:dyDescent="0.25">
      <c r="A45" t="s">
        <v>3011</v>
      </c>
      <c r="B45" s="56" t="s">
        <v>4832</v>
      </c>
      <c r="C45" s="56" t="s">
        <v>4833</v>
      </c>
      <c r="D45" s="56" t="s">
        <v>4833</v>
      </c>
      <c r="E45" s="56" t="s">
        <v>4834</v>
      </c>
      <c r="F45" s="56" t="s">
        <v>4835</v>
      </c>
      <c r="G45" s="56" t="s">
        <v>4836</v>
      </c>
      <c r="H45" s="56" t="s">
        <v>4837</v>
      </c>
    </row>
    <row r="46" spans="1:8" x14ac:dyDescent="0.25">
      <c r="A46" t="s">
        <v>3012</v>
      </c>
      <c r="B46" s="56" t="s">
        <v>5062</v>
      </c>
      <c r="C46" s="56" t="s">
        <v>5063</v>
      </c>
      <c r="D46" s="56" t="s">
        <v>5064</v>
      </c>
      <c r="E46" s="56" t="s">
        <v>5065</v>
      </c>
      <c r="F46" s="56" t="s">
        <v>5066</v>
      </c>
      <c r="G46" s="56" t="s">
        <v>5067</v>
      </c>
      <c r="H46" s="56" t="s">
        <v>5068</v>
      </c>
    </row>
    <row r="47" spans="1:8" x14ac:dyDescent="0.25">
      <c r="A47" t="s">
        <v>3019</v>
      </c>
      <c r="B47" s="56" t="s">
        <v>5069</v>
      </c>
      <c r="C47" s="56" t="s">
        <v>5070</v>
      </c>
      <c r="D47" s="56" t="s">
        <v>5070</v>
      </c>
      <c r="E47" s="56" t="s">
        <v>5071</v>
      </c>
      <c r="F47" s="56" t="s">
        <v>5072</v>
      </c>
      <c r="G47" s="56" t="s">
        <v>5073</v>
      </c>
      <c r="H47" s="56" t="s">
        <v>5074</v>
      </c>
    </row>
    <row r="48" spans="1:8" x14ac:dyDescent="0.25">
      <c r="A48" t="s">
        <v>3026</v>
      </c>
      <c r="B48" s="56" t="s">
        <v>5075</v>
      </c>
      <c r="C48" s="56" t="s">
        <v>5076</v>
      </c>
      <c r="D48" s="56" t="s">
        <v>5077</v>
      </c>
      <c r="E48" s="56" t="s">
        <v>5078</v>
      </c>
      <c r="F48" s="56" t="s">
        <v>5079</v>
      </c>
      <c r="G48" s="56" t="s">
        <v>5080</v>
      </c>
      <c r="H48" s="56" t="s">
        <v>2965</v>
      </c>
    </row>
    <row r="49" spans="1:8" x14ac:dyDescent="0.25">
      <c r="A49" t="s">
        <v>3033</v>
      </c>
      <c r="B49" s="56" t="s">
        <v>178</v>
      </c>
      <c r="C49" s="56" t="s">
        <v>178</v>
      </c>
      <c r="D49" s="56" t="s">
        <v>178</v>
      </c>
      <c r="E49" s="56" t="s">
        <v>178</v>
      </c>
      <c r="F49" s="56" t="s">
        <v>178</v>
      </c>
      <c r="G49" s="56" t="s">
        <v>178</v>
      </c>
      <c r="H49" s="56" t="s">
        <v>178</v>
      </c>
    </row>
    <row r="50" spans="1:8" x14ac:dyDescent="0.25">
      <c r="A50" t="s">
        <v>3037</v>
      </c>
      <c r="B50" s="56" t="s">
        <v>5081</v>
      </c>
      <c r="C50" s="56" t="s">
        <v>5082</v>
      </c>
      <c r="D50" s="56" t="s">
        <v>5083</v>
      </c>
      <c r="E50" s="56" t="s">
        <v>5084</v>
      </c>
      <c r="F50" s="56" t="s">
        <v>5085</v>
      </c>
      <c r="G50" s="56" t="s">
        <v>5086</v>
      </c>
      <c r="H50" s="56" t="s">
        <v>5087</v>
      </c>
    </row>
    <row r="51" spans="1:8" x14ac:dyDescent="0.25">
      <c r="A51" t="s">
        <v>3044</v>
      </c>
      <c r="B51" s="56" t="s">
        <v>5088</v>
      </c>
      <c r="C51" s="56" t="s">
        <v>5089</v>
      </c>
      <c r="D51" s="56" t="s">
        <v>178</v>
      </c>
      <c r="E51" s="56" t="s">
        <v>5090</v>
      </c>
      <c r="F51" s="56" t="s">
        <v>5091</v>
      </c>
      <c r="G51" s="56" t="s">
        <v>5092</v>
      </c>
      <c r="H51" s="56" t="s">
        <v>5093</v>
      </c>
    </row>
    <row r="52" spans="1:8" x14ac:dyDescent="0.25">
      <c r="A52" t="s">
        <v>3045</v>
      </c>
      <c r="B52" s="56" t="s">
        <v>178</v>
      </c>
      <c r="C52" s="56" t="s">
        <v>178</v>
      </c>
      <c r="D52" s="56" t="s">
        <v>178</v>
      </c>
      <c r="E52" s="56" t="s">
        <v>178</v>
      </c>
      <c r="F52" s="56" t="s">
        <v>178</v>
      </c>
      <c r="G52" s="56" t="s">
        <v>178</v>
      </c>
      <c r="H52" s="56" t="s">
        <v>178</v>
      </c>
    </row>
    <row r="53" spans="1:8" x14ac:dyDescent="0.25">
      <c r="A53" t="s">
        <v>3052</v>
      </c>
      <c r="B53" s="56" t="s">
        <v>5094</v>
      </c>
      <c r="C53" s="56" t="s">
        <v>5095</v>
      </c>
      <c r="D53" s="56" t="s">
        <v>5095</v>
      </c>
      <c r="E53" s="56" t="s">
        <v>5096</v>
      </c>
      <c r="F53" s="56" t="s">
        <v>5097</v>
      </c>
      <c r="G53" s="56" t="s">
        <v>5098</v>
      </c>
      <c r="H53" s="56" t="s">
        <v>5099</v>
      </c>
    </row>
    <row r="54" spans="1:8" x14ac:dyDescent="0.25">
      <c r="A54" t="s">
        <v>3060</v>
      </c>
      <c r="B54" s="56" t="s">
        <v>178</v>
      </c>
      <c r="C54" s="56" t="s">
        <v>178</v>
      </c>
      <c r="D54" s="56" t="s">
        <v>178</v>
      </c>
      <c r="E54" s="56" t="s">
        <v>178</v>
      </c>
      <c r="F54" s="56" t="s">
        <v>178</v>
      </c>
      <c r="G54" s="56" t="s">
        <v>178</v>
      </c>
      <c r="H54" s="56" t="s">
        <v>178</v>
      </c>
    </row>
    <row r="55" spans="1:8" x14ac:dyDescent="0.25">
      <c r="A55" t="s">
        <v>3068</v>
      </c>
      <c r="B55" s="56" t="s">
        <v>178</v>
      </c>
      <c r="C55" s="56" t="s">
        <v>178</v>
      </c>
      <c r="D55" s="56" t="s">
        <v>178</v>
      </c>
      <c r="E55" s="56" t="s">
        <v>178</v>
      </c>
      <c r="F55" s="56" t="s">
        <v>178</v>
      </c>
      <c r="G55" s="56" t="s">
        <v>178</v>
      </c>
      <c r="H55" s="56" t="s">
        <v>178</v>
      </c>
    </row>
    <row r="56" spans="1:8" x14ac:dyDescent="0.25">
      <c r="A56" t="s">
        <v>3076</v>
      </c>
      <c r="B56" s="56" t="s">
        <v>5100</v>
      </c>
      <c r="C56" s="56" t="s">
        <v>5101</v>
      </c>
      <c r="D56" s="56" t="s">
        <v>5101</v>
      </c>
      <c r="E56" s="56" t="s">
        <v>5102</v>
      </c>
      <c r="F56" s="56" t="s">
        <v>5103</v>
      </c>
      <c r="G56" s="56" t="s">
        <v>5104</v>
      </c>
      <c r="H56" s="56" t="s">
        <v>5105</v>
      </c>
    </row>
    <row r="57" spans="1:8" x14ac:dyDescent="0.25">
      <c r="A57" t="s">
        <v>3083</v>
      </c>
      <c r="B57" s="56" t="s">
        <v>178</v>
      </c>
      <c r="C57" s="56" t="s">
        <v>178</v>
      </c>
      <c r="D57" s="56" t="s">
        <v>178</v>
      </c>
      <c r="E57" s="56" t="s">
        <v>178</v>
      </c>
      <c r="F57" s="56" t="s">
        <v>178</v>
      </c>
      <c r="G57" s="56" t="s">
        <v>178</v>
      </c>
      <c r="H57" s="56" t="s">
        <v>178</v>
      </c>
    </row>
    <row r="58" spans="1:8" x14ac:dyDescent="0.25">
      <c r="A58" t="s">
        <v>3088</v>
      </c>
      <c r="B58" s="56" t="s">
        <v>178</v>
      </c>
      <c r="C58" s="56" t="s">
        <v>178</v>
      </c>
      <c r="D58" s="56" t="s">
        <v>178</v>
      </c>
      <c r="E58" s="56" t="s">
        <v>178</v>
      </c>
      <c r="F58" s="56" t="s">
        <v>178</v>
      </c>
      <c r="G58" s="56" t="s">
        <v>178</v>
      </c>
      <c r="H58" s="56" t="s">
        <v>178</v>
      </c>
    </row>
    <row r="59" spans="1:8" x14ac:dyDescent="0.25">
      <c r="A59" t="s">
        <v>3096</v>
      </c>
      <c r="B59" s="56" t="s">
        <v>282</v>
      </c>
      <c r="C59" s="56" t="s">
        <v>282</v>
      </c>
      <c r="D59" s="56" t="s">
        <v>178</v>
      </c>
      <c r="E59" s="56" t="s">
        <v>282</v>
      </c>
      <c r="F59" s="56" t="s">
        <v>282</v>
      </c>
      <c r="G59" s="56" t="s">
        <v>282</v>
      </c>
      <c r="H59" s="56" t="s">
        <v>282</v>
      </c>
    </row>
    <row r="60" spans="1:8" x14ac:dyDescent="0.25">
      <c r="A60" t="s">
        <v>3104</v>
      </c>
      <c r="B60" s="56" t="s">
        <v>5106</v>
      </c>
      <c r="C60" s="56" t="s">
        <v>5107</v>
      </c>
      <c r="D60" s="56" t="s">
        <v>5108</v>
      </c>
      <c r="E60" s="56" t="s">
        <v>5109</v>
      </c>
      <c r="F60" s="56" t="s">
        <v>5110</v>
      </c>
      <c r="G60" s="56" t="s">
        <v>5111</v>
      </c>
      <c r="H60" s="56" t="s">
        <v>5112</v>
      </c>
    </row>
    <row r="61" spans="1:8" x14ac:dyDescent="0.25">
      <c r="A61" t="s">
        <v>3112</v>
      </c>
      <c r="B61" s="56" t="s">
        <v>5113</v>
      </c>
      <c r="C61" s="56" t="s">
        <v>5114</v>
      </c>
      <c r="D61" s="56" t="s">
        <v>5115</v>
      </c>
      <c r="E61" s="56" t="s">
        <v>5116</v>
      </c>
      <c r="F61" s="56" t="s">
        <v>5117</v>
      </c>
      <c r="G61" s="56" t="s">
        <v>5118</v>
      </c>
      <c r="H61" s="56" t="s">
        <v>5119</v>
      </c>
    </row>
    <row r="62" spans="1:8" x14ac:dyDescent="0.25">
      <c r="A62" t="s">
        <v>3119</v>
      </c>
      <c r="B62" s="56" t="s">
        <v>282</v>
      </c>
      <c r="C62" s="56" t="s">
        <v>282</v>
      </c>
      <c r="D62" s="56" t="s">
        <v>282</v>
      </c>
      <c r="E62" s="56" t="s">
        <v>282</v>
      </c>
      <c r="F62" s="56" t="s">
        <v>282</v>
      </c>
      <c r="G62" s="56" t="s">
        <v>282</v>
      </c>
      <c r="H62" s="56" t="s">
        <v>282</v>
      </c>
    </row>
    <row r="63" spans="1:8" x14ac:dyDescent="0.25">
      <c r="A63" t="s">
        <v>3120</v>
      </c>
      <c r="B63" s="56" t="s">
        <v>5120</v>
      </c>
      <c r="C63" s="56" t="s">
        <v>5121</v>
      </c>
      <c r="D63" s="56" t="s">
        <v>5122</v>
      </c>
      <c r="E63" s="56" t="s">
        <v>5123</v>
      </c>
      <c r="F63" s="56" t="s">
        <v>5124</v>
      </c>
      <c r="G63" s="56" t="s">
        <v>5125</v>
      </c>
      <c r="H63" s="56" t="s">
        <v>5126</v>
      </c>
    </row>
    <row r="64" spans="1:8" x14ac:dyDescent="0.25">
      <c r="A64" t="s">
        <v>3128</v>
      </c>
      <c r="B64" s="56" t="s">
        <v>5127</v>
      </c>
      <c r="C64" s="56" t="s">
        <v>5128</v>
      </c>
      <c r="D64" s="56" t="s">
        <v>5129</v>
      </c>
      <c r="E64" s="56" t="s">
        <v>5130</v>
      </c>
      <c r="F64" s="56" t="s">
        <v>5131</v>
      </c>
      <c r="G64" s="56" t="s">
        <v>5132</v>
      </c>
      <c r="H64" s="56" t="s">
        <v>5133</v>
      </c>
    </row>
    <row r="65" spans="1:8" x14ac:dyDescent="0.25">
      <c r="A65" t="s">
        <v>3129</v>
      </c>
      <c r="B65" s="56" t="s">
        <v>5134</v>
      </c>
      <c r="C65" s="56" t="s">
        <v>5135</v>
      </c>
      <c r="D65" s="56" t="s">
        <v>5136</v>
      </c>
      <c r="E65" s="56" t="s">
        <v>5137</v>
      </c>
      <c r="F65" s="56" t="s">
        <v>5138</v>
      </c>
      <c r="G65" s="56" t="s">
        <v>5139</v>
      </c>
      <c r="H65" s="56" t="s">
        <v>5140</v>
      </c>
    </row>
    <row r="66" spans="1:8" x14ac:dyDescent="0.25">
      <c r="A66" t="s">
        <v>3130</v>
      </c>
      <c r="B66" s="56" t="s">
        <v>178</v>
      </c>
      <c r="C66" s="56" t="s">
        <v>178</v>
      </c>
      <c r="D66" s="56" t="s">
        <v>178</v>
      </c>
      <c r="E66" s="56" t="s">
        <v>178</v>
      </c>
      <c r="F66" s="56" t="s">
        <v>178</v>
      </c>
      <c r="G66" s="56" t="s">
        <v>178</v>
      </c>
      <c r="H66" s="56" t="s">
        <v>178</v>
      </c>
    </row>
    <row r="67" spans="1:8" x14ac:dyDescent="0.25">
      <c r="A67" t="s">
        <v>3138</v>
      </c>
      <c r="B67" s="56" t="s">
        <v>178</v>
      </c>
      <c r="C67" s="56" t="s">
        <v>178</v>
      </c>
      <c r="D67" s="56" t="s">
        <v>178</v>
      </c>
      <c r="E67" s="56" t="s">
        <v>178</v>
      </c>
      <c r="F67" s="56" t="s">
        <v>178</v>
      </c>
      <c r="G67" s="56" t="s">
        <v>178</v>
      </c>
      <c r="H67" s="56" t="s">
        <v>178</v>
      </c>
    </row>
    <row r="68" spans="1:8" x14ac:dyDescent="0.25">
      <c r="A68" t="s">
        <v>3145</v>
      </c>
      <c r="B68" s="56" t="s">
        <v>178</v>
      </c>
      <c r="C68" s="56" t="s">
        <v>178</v>
      </c>
      <c r="D68" s="56" t="s">
        <v>178</v>
      </c>
      <c r="E68" s="56" t="s">
        <v>178</v>
      </c>
      <c r="F68" s="56" t="s">
        <v>178</v>
      </c>
      <c r="G68" s="56" t="s">
        <v>178</v>
      </c>
      <c r="H68" s="56" t="s">
        <v>178</v>
      </c>
    </row>
    <row r="69" spans="1:8" x14ac:dyDescent="0.25">
      <c r="A69" t="s">
        <v>3150</v>
      </c>
      <c r="B69" s="56" t="s">
        <v>282</v>
      </c>
      <c r="C69" s="56" t="s">
        <v>282</v>
      </c>
      <c r="D69" s="56" t="s">
        <v>282</v>
      </c>
      <c r="E69" s="56" t="s">
        <v>282</v>
      </c>
      <c r="F69" s="56" t="s">
        <v>282</v>
      </c>
      <c r="G69" s="56" t="s">
        <v>282</v>
      </c>
      <c r="H69" s="56" t="s">
        <v>282</v>
      </c>
    </row>
    <row r="70" spans="1:8" x14ac:dyDescent="0.25">
      <c r="A70" t="s">
        <v>3157</v>
      </c>
      <c r="B70" s="56" t="s">
        <v>282</v>
      </c>
      <c r="C70" s="56" t="s">
        <v>282</v>
      </c>
      <c r="D70" s="56" t="s">
        <v>282</v>
      </c>
      <c r="E70" s="56" t="s">
        <v>282</v>
      </c>
      <c r="F70" s="56" t="s">
        <v>282</v>
      </c>
      <c r="G70" s="56" t="s">
        <v>282</v>
      </c>
      <c r="H70" s="56" t="s">
        <v>282</v>
      </c>
    </row>
    <row r="71" spans="1:8" x14ac:dyDescent="0.25">
      <c r="A71" t="s">
        <v>3164</v>
      </c>
      <c r="B71" s="56" t="s">
        <v>178</v>
      </c>
      <c r="C71" s="56" t="s">
        <v>178</v>
      </c>
      <c r="D71" s="56" t="s">
        <v>178</v>
      </c>
      <c r="E71" s="56" t="s">
        <v>178</v>
      </c>
      <c r="F71" s="56" t="s">
        <v>178</v>
      </c>
      <c r="G71" s="56" t="s">
        <v>178</v>
      </c>
      <c r="H71" s="56" t="s">
        <v>178</v>
      </c>
    </row>
    <row r="72" spans="1:8" x14ac:dyDescent="0.25">
      <c r="A72" t="s">
        <v>3171</v>
      </c>
      <c r="B72" s="56" t="s">
        <v>5141</v>
      </c>
      <c r="C72" s="56" t="s">
        <v>5142</v>
      </c>
      <c r="D72" s="56" t="s">
        <v>178</v>
      </c>
      <c r="E72" s="56" t="s">
        <v>5143</v>
      </c>
      <c r="F72" s="56" t="s">
        <v>5144</v>
      </c>
      <c r="G72" s="56" t="s">
        <v>282</v>
      </c>
      <c r="H72" s="56" t="s">
        <v>5145</v>
      </c>
    </row>
    <row r="73" spans="1:8" x14ac:dyDescent="0.25">
      <c r="A73" t="s">
        <v>3177</v>
      </c>
      <c r="B73" s="56" t="s">
        <v>178</v>
      </c>
      <c r="C73" s="56" t="s">
        <v>178</v>
      </c>
      <c r="D73" s="56" t="s">
        <v>178</v>
      </c>
      <c r="E73" s="56" t="s">
        <v>178</v>
      </c>
      <c r="F73" s="56" t="s">
        <v>178</v>
      </c>
      <c r="G73" s="56" t="s">
        <v>178</v>
      </c>
      <c r="H73" s="56" t="s">
        <v>178</v>
      </c>
    </row>
    <row r="74" spans="1:8" x14ac:dyDescent="0.25">
      <c r="A74" t="s">
        <v>3185</v>
      </c>
      <c r="B74" s="56" t="s">
        <v>5146</v>
      </c>
      <c r="C74" s="56" t="s">
        <v>5147</v>
      </c>
      <c r="D74" s="56" t="s">
        <v>5147</v>
      </c>
      <c r="E74" s="56" t="s">
        <v>5148</v>
      </c>
      <c r="F74" s="56" t="s">
        <v>5149</v>
      </c>
      <c r="G74" s="56" t="s">
        <v>5150</v>
      </c>
      <c r="H74" s="56" t="s">
        <v>5151</v>
      </c>
    </row>
    <row r="75" spans="1:8" x14ac:dyDescent="0.25">
      <c r="A75" t="s">
        <v>3192</v>
      </c>
      <c r="B75" s="56" t="s">
        <v>178</v>
      </c>
      <c r="C75" s="56" t="s">
        <v>178</v>
      </c>
      <c r="D75" s="56" t="s">
        <v>178</v>
      </c>
      <c r="E75" s="56" t="s">
        <v>178</v>
      </c>
      <c r="F75" s="56" t="s">
        <v>178</v>
      </c>
      <c r="G75" s="56" t="s">
        <v>178</v>
      </c>
      <c r="H75" s="56" t="s">
        <v>178</v>
      </c>
    </row>
    <row r="76" spans="1:8" x14ac:dyDescent="0.25">
      <c r="A76" t="s">
        <v>3200</v>
      </c>
      <c r="B76" s="56" t="s">
        <v>178</v>
      </c>
      <c r="C76" s="56" t="s">
        <v>178</v>
      </c>
      <c r="D76" s="56" t="s">
        <v>178</v>
      </c>
      <c r="E76" s="56" t="s">
        <v>178</v>
      </c>
      <c r="F76" s="56" t="s">
        <v>178</v>
      </c>
      <c r="G76" s="56" t="s">
        <v>178</v>
      </c>
      <c r="H76" s="56" t="s">
        <v>178</v>
      </c>
    </row>
    <row r="77" spans="1:8" x14ac:dyDescent="0.25">
      <c r="A77" t="s">
        <v>3207</v>
      </c>
      <c r="B77" s="56" t="s">
        <v>5152</v>
      </c>
      <c r="C77" s="56" t="s">
        <v>5153</v>
      </c>
      <c r="D77" s="56" t="s">
        <v>5154</v>
      </c>
      <c r="E77" s="56" t="s">
        <v>5155</v>
      </c>
      <c r="F77" s="56" t="s">
        <v>5156</v>
      </c>
      <c r="G77" s="56" t="s">
        <v>5157</v>
      </c>
      <c r="H77" s="56" t="s">
        <v>5158</v>
      </c>
    </row>
    <row r="78" spans="1:8" x14ac:dyDescent="0.25">
      <c r="A78" t="s">
        <v>3215</v>
      </c>
      <c r="B78" s="56" t="s">
        <v>178</v>
      </c>
      <c r="C78" s="56" t="s">
        <v>178</v>
      </c>
      <c r="D78" s="56" t="s">
        <v>178</v>
      </c>
      <c r="E78" s="56" t="s">
        <v>178</v>
      </c>
      <c r="F78" s="56" t="s">
        <v>178</v>
      </c>
      <c r="G78" s="56" t="s">
        <v>178</v>
      </c>
      <c r="H78" s="56" t="s">
        <v>178</v>
      </c>
    </row>
    <row r="79" spans="1:8" x14ac:dyDescent="0.25">
      <c r="A79" t="s">
        <v>3223</v>
      </c>
      <c r="B79" s="56" t="s">
        <v>5159</v>
      </c>
      <c r="C79" s="56" t="s">
        <v>5160</v>
      </c>
      <c r="D79" s="56" t="s">
        <v>5161</v>
      </c>
      <c r="E79" s="56" t="s">
        <v>5162</v>
      </c>
      <c r="F79" s="56" t="s">
        <v>5163</v>
      </c>
      <c r="G79" s="56" t="s">
        <v>5164</v>
      </c>
      <c r="H79" s="56" t="s">
        <v>5165</v>
      </c>
    </row>
    <row r="80" spans="1:8" x14ac:dyDescent="0.25">
      <c r="A80" t="s">
        <v>3231</v>
      </c>
      <c r="B80" s="56" t="s">
        <v>282</v>
      </c>
      <c r="C80" s="56" t="s">
        <v>282</v>
      </c>
      <c r="D80" s="56" t="s">
        <v>282</v>
      </c>
      <c r="E80" s="56" t="s">
        <v>282</v>
      </c>
      <c r="F80" s="56" t="s">
        <v>282</v>
      </c>
      <c r="G80" s="56" t="s">
        <v>282</v>
      </c>
      <c r="H80" s="56" t="s">
        <v>282</v>
      </c>
    </row>
    <row r="81" spans="1:8" x14ac:dyDescent="0.25">
      <c r="A81" t="s">
        <v>3239</v>
      </c>
      <c r="B81" s="56" t="s">
        <v>178</v>
      </c>
      <c r="C81" s="56" t="s">
        <v>178</v>
      </c>
      <c r="D81" s="56" t="s">
        <v>178</v>
      </c>
      <c r="E81" s="56" t="s">
        <v>178</v>
      </c>
      <c r="F81" s="56" t="s">
        <v>178</v>
      </c>
      <c r="G81" s="56" t="s">
        <v>178</v>
      </c>
      <c r="H81" s="56" t="s">
        <v>178</v>
      </c>
    </row>
    <row r="82" spans="1:8" x14ac:dyDescent="0.25">
      <c r="A82" t="s">
        <v>3247</v>
      </c>
      <c r="B82" s="56" t="s">
        <v>178</v>
      </c>
      <c r="C82" s="56" t="s">
        <v>178</v>
      </c>
      <c r="D82" s="56" t="s">
        <v>178</v>
      </c>
      <c r="E82" s="56" t="s">
        <v>178</v>
      </c>
      <c r="F82" s="56" t="s">
        <v>178</v>
      </c>
      <c r="G82" s="56" t="s">
        <v>178</v>
      </c>
      <c r="H82" s="56" t="s">
        <v>178</v>
      </c>
    </row>
    <row r="83" spans="1:8" x14ac:dyDescent="0.25">
      <c r="A83" t="s">
        <v>3254</v>
      </c>
      <c r="B83" s="56" t="s">
        <v>282</v>
      </c>
      <c r="C83" s="56" t="s">
        <v>282</v>
      </c>
      <c r="D83" s="56" t="s">
        <v>282</v>
      </c>
      <c r="E83" s="56" t="s">
        <v>282</v>
      </c>
      <c r="F83" s="56" t="s">
        <v>282</v>
      </c>
      <c r="G83" s="56" t="s">
        <v>282</v>
      </c>
      <c r="H83" s="56" t="s">
        <v>282</v>
      </c>
    </row>
    <row r="84" spans="1:8" x14ac:dyDescent="0.25">
      <c r="A84" t="s">
        <v>3262</v>
      </c>
      <c r="B84" s="56" t="s">
        <v>5166</v>
      </c>
      <c r="C84" s="56" t="s">
        <v>5167</v>
      </c>
      <c r="D84" s="56" t="s">
        <v>5168</v>
      </c>
      <c r="E84" s="56" t="s">
        <v>5169</v>
      </c>
      <c r="F84" s="56" t="s">
        <v>5170</v>
      </c>
      <c r="G84" s="56" t="s">
        <v>5171</v>
      </c>
      <c r="H84" s="56" t="s">
        <v>5172</v>
      </c>
    </row>
    <row r="85" spans="1:8" x14ac:dyDescent="0.25">
      <c r="A85" t="s">
        <v>3269</v>
      </c>
      <c r="B85" s="56" t="s">
        <v>5173</v>
      </c>
      <c r="C85" s="56" t="s">
        <v>5174</v>
      </c>
      <c r="D85" s="56" t="s">
        <v>5175</v>
      </c>
      <c r="E85" s="56" t="s">
        <v>5176</v>
      </c>
      <c r="F85" s="56" t="s">
        <v>5177</v>
      </c>
      <c r="G85" s="56" t="s">
        <v>5178</v>
      </c>
      <c r="H85" s="56" t="s">
        <v>5179</v>
      </c>
    </row>
    <row r="86" spans="1:8" x14ac:dyDescent="0.25">
      <c r="A86" t="s">
        <v>3270</v>
      </c>
      <c r="B86" s="56" t="s">
        <v>282</v>
      </c>
      <c r="C86" s="56" t="s">
        <v>282</v>
      </c>
      <c r="D86" s="56" t="s">
        <v>282</v>
      </c>
      <c r="E86" s="56" t="s">
        <v>282</v>
      </c>
      <c r="F86" s="56" t="s">
        <v>282</v>
      </c>
      <c r="G86" s="56" t="s">
        <v>282</v>
      </c>
      <c r="H86" s="56" t="s">
        <v>282</v>
      </c>
    </row>
    <row r="87" spans="1:8" x14ac:dyDescent="0.25">
      <c r="A87" t="s">
        <v>3277</v>
      </c>
      <c r="B87" s="56" t="s">
        <v>5180</v>
      </c>
      <c r="C87" s="56" t="s">
        <v>5181</v>
      </c>
      <c r="D87" s="56" t="s">
        <v>5181</v>
      </c>
      <c r="E87" s="56" t="s">
        <v>5182</v>
      </c>
      <c r="F87" s="56" t="s">
        <v>5183</v>
      </c>
      <c r="G87" s="56" t="s">
        <v>5184</v>
      </c>
      <c r="H87" s="56" t="s">
        <v>5185</v>
      </c>
    </row>
    <row r="88" spans="1:8" x14ac:dyDescent="0.25">
      <c r="A88" t="s">
        <v>3278</v>
      </c>
      <c r="B88" s="56" t="s">
        <v>5186</v>
      </c>
      <c r="C88" s="56" t="s">
        <v>5187</v>
      </c>
      <c r="D88" s="56" t="s">
        <v>5187</v>
      </c>
      <c r="E88" s="56" t="s">
        <v>5188</v>
      </c>
      <c r="F88" s="56" t="s">
        <v>5189</v>
      </c>
      <c r="G88" s="56" t="s">
        <v>5190</v>
      </c>
      <c r="H88" s="56" t="s">
        <v>5191</v>
      </c>
    </row>
    <row r="89" spans="1:8" x14ac:dyDescent="0.25">
      <c r="A89" t="s">
        <v>3286</v>
      </c>
      <c r="B89" s="56" t="s">
        <v>5192</v>
      </c>
      <c r="C89" s="56" t="s">
        <v>5193</v>
      </c>
      <c r="D89" s="56" t="s">
        <v>5193</v>
      </c>
      <c r="E89" s="56" t="s">
        <v>5194</v>
      </c>
      <c r="F89" s="56" t="s">
        <v>5195</v>
      </c>
      <c r="G89" s="56" t="s">
        <v>5196</v>
      </c>
      <c r="H89" s="56" t="s">
        <v>5197</v>
      </c>
    </row>
    <row r="90" spans="1:8" x14ac:dyDescent="0.25">
      <c r="A90" t="s">
        <v>3293</v>
      </c>
      <c r="B90" s="56" t="s">
        <v>178</v>
      </c>
      <c r="C90" s="56" t="s">
        <v>178</v>
      </c>
      <c r="D90" s="56" t="s">
        <v>178</v>
      </c>
      <c r="E90" s="56" t="s">
        <v>178</v>
      </c>
      <c r="F90" s="56" t="s">
        <v>178</v>
      </c>
      <c r="G90" s="56" t="s">
        <v>178</v>
      </c>
      <c r="H90" s="56" t="s">
        <v>178</v>
      </c>
    </row>
    <row r="91" spans="1:8" x14ac:dyDescent="0.25">
      <c r="A91" t="s">
        <v>3300</v>
      </c>
      <c r="B91" s="56" t="s">
        <v>5198</v>
      </c>
      <c r="C91" s="56" t="s">
        <v>5199</v>
      </c>
      <c r="D91" s="56" t="s">
        <v>5200</v>
      </c>
      <c r="E91" s="56" t="s">
        <v>5201</v>
      </c>
      <c r="F91" s="56" t="s">
        <v>5202</v>
      </c>
      <c r="G91" s="56" t="s">
        <v>5203</v>
      </c>
      <c r="H91" s="56" t="s">
        <v>2159</v>
      </c>
    </row>
    <row r="92" spans="1:8" x14ac:dyDescent="0.25">
      <c r="A92" t="s">
        <v>3308</v>
      </c>
      <c r="B92" s="56" t="s">
        <v>5204</v>
      </c>
      <c r="C92" s="56" t="s">
        <v>5205</v>
      </c>
      <c r="D92" s="56" t="s">
        <v>5206</v>
      </c>
      <c r="E92" s="56" t="s">
        <v>5207</v>
      </c>
      <c r="F92" s="56" t="s">
        <v>5208</v>
      </c>
      <c r="G92" s="56" t="s">
        <v>5209</v>
      </c>
      <c r="H92" s="56" t="s">
        <v>5210</v>
      </c>
    </row>
    <row r="93" spans="1:8" x14ac:dyDescent="0.25">
      <c r="A93" t="s">
        <v>3316</v>
      </c>
      <c r="B93" s="56" t="s">
        <v>282</v>
      </c>
      <c r="C93" s="56" t="s">
        <v>282</v>
      </c>
      <c r="D93" s="56" t="s">
        <v>282</v>
      </c>
      <c r="E93" s="56" t="s">
        <v>282</v>
      </c>
      <c r="F93" s="56" t="s">
        <v>282</v>
      </c>
      <c r="G93" s="56" t="s">
        <v>282</v>
      </c>
      <c r="H93" s="56" t="s">
        <v>282</v>
      </c>
    </row>
    <row r="94" spans="1:8" x14ac:dyDescent="0.25">
      <c r="A94" t="s">
        <v>3323</v>
      </c>
      <c r="B94" s="56" t="s">
        <v>282</v>
      </c>
      <c r="C94" s="56" t="s">
        <v>282</v>
      </c>
      <c r="D94" s="56" t="s">
        <v>282</v>
      </c>
      <c r="E94" s="56" t="s">
        <v>282</v>
      </c>
      <c r="F94" s="56" t="s">
        <v>282</v>
      </c>
      <c r="G94" s="56" t="s">
        <v>282</v>
      </c>
      <c r="H94" s="56" t="s">
        <v>282</v>
      </c>
    </row>
    <row r="95" spans="1:8" x14ac:dyDescent="0.25">
      <c r="A95" t="s">
        <v>3330</v>
      </c>
      <c r="B95" s="56" t="s">
        <v>4167</v>
      </c>
      <c r="C95" s="56" t="s">
        <v>5211</v>
      </c>
      <c r="D95" s="56" t="s">
        <v>5212</v>
      </c>
      <c r="E95" s="56" t="s">
        <v>5213</v>
      </c>
      <c r="F95" s="56" t="s">
        <v>797</v>
      </c>
      <c r="G95" s="56" t="s">
        <v>5214</v>
      </c>
      <c r="H95" s="56" t="s">
        <v>5215</v>
      </c>
    </row>
    <row r="96" spans="1:8" x14ac:dyDescent="0.25">
      <c r="B96" s="56"/>
      <c r="C96" s="56"/>
      <c r="D96" s="56"/>
      <c r="E96" s="56"/>
      <c r="F96" s="56"/>
      <c r="G96" s="56"/>
      <c r="H96" s="56"/>
    </row>
    <row r="97" spans="1:1" x14ac:dyDescent="0.25">
      <c r="A97" t="s">
        <v>224</v>
      </c>
    </row>
    <row r="98" spans="1:1" x14ac:dyDescent="0.25">
      <c r="A98" t="s">
        <v>707</v>
      </c>
    </row>
    <row r="100" spans="1:1" x14ac:dyDescent="0.25">
      <c r="A100" t="s">
        <v>189</v>
      </c>
    </row>
    <row r="101" spans="1:1" x14ac:dyDescent="0.25">
      <c r="A101" t="s">
        <v>283</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C96"/>
  <sheetViews>
    <sheetView workbookViewId="0"/>
  </sheetViews>
  <sheetFormatPr defaultRowHeight="15" x14ac:dyDescent="0.25"/>
  <cols>
    <col min="1" max="1" width="54.7109375" customWidth="1"/>
    <col min="2" max="2" width="90.7109375" customWidth="1"/>
  </cols>
  <sheetData>
    <row r="1" spans="1:3" x14ac:dyDescent="0.25">
      <c r="A1" s="4" t="s">
        <v>67</v>
      </c>
      <c r="C1" s="1" t="str">
        <f>HYPERLINK("#'INDEX'!A1", "Back to INDEX")</f>
        <v>Back to INDEX</v>
      </c>
    </row>
    <row r="2" spans="1:3" x14ac:dyDescent="0.25">
      <c r="A2" s="3" t="s">
        <v>178</v>
      </c>
      <c r="B2" s="3" t="s">
        <v>325</v>
      </c>
    </row>
    <row r="3" spans="1:3" x14ac:dyDescent="0.25">
      <c r="A3" t="s">
        <v>2987</v>
      </c>
      <c r="B3" s="57" t="s">
        <v>5061</v>
      </c>
    </row>
    <row r="4" spans="1:3" x14ac:dyDescent="0.25">
      <c r="A4" t="s">
        <v>3026</v>
      </c>
      <c r="B4" s="57" t="s">
        <v>2965</v>
      </c>
    </row>
    <row r="5" spans="1:3" x14ac:dyDescent="0.25">
      <c r="A5" t="s">
        <v>3262</v>
      </c>
      <c r="B5" s="57" t="s">
        <v>5172</v>
      </c>
    </row>
    <row r="6" spans="1:3" x14ac:dyDescent="0.25">
      <c r="A6" t="s">
        <v>2860</v>
      </c>
      <c r="B6" s="57" t="s">
        <v>5023</v>
      </c>
    </row>
    <row r="7" spans="1:3" x14ac:dyDescent="0.25">
      <c r="A7" t="s">
        <v>2776</v>
      </c>
      <c r="B7" s="57" t="s">
        <v>4969</v>
      </c>
    </row>
    <row r="8" spans="1:3" x14ac:dyDescent="0.25">
      <c r="A8" t="s">
        <v>3044</v>
      </c>
      <c r="B8" s="57" t="s">
        <v>5093</v>
      </c>
    </row>
    <row r="9" spans="1:3" x14ac:dyDescent="0.25">
      <c r="A9" t="s">
        <v>3019</v>
      </c>
      <c r="B9" s="57" t="s">
        <v>5074</v>
      </c>
    </row>
    <row r="10" spans="1:3" x14ac:dyDescent="0.25">
      <c r="A10" t="s">
        <v>3278</v>
      </c>
      <c r="B10" s="57" t="s">
        <v>5191</v>
      </c>
    </row>
    <row r="11" spans="1:3" x14ac:dyDescent="0.25">
      <c r="A11" t="s">
        <v>2844</v>
      </c>
      <c r="B11" s="57" t="s">
        <v>5008</v>
      </c>
    </row>
    <row r="12" spans="1:3" x14ac:dyDescent="0.25">
      <c r="A12" t="s">
        <v>2980</v>
      </c>
      <c r="B12" s="57" t="s">
        <v>5055</v>
      </c>
    </row>
    <row r="13" spans="1:3" x14ac:dyDescent="0.25">
      <c r="A13" t="s">
        <v>3104</v>
      </c>
      <c r="B13" s="57" t="s">
        <v>5112</v>
      </c>
    </row>
    <row r="14" spans="1:3" x14ac:dyDescent="0.25">
      <c r="A14" t="s">
        <v>2970</v>
      </c>
      <c r="B14" s="57" t="s">
        <v>4823</v>
      </c>
    </row>
    <row r="15" spans="1:3" x14ac:dyDescent="0.25">
      <c r="A15" t="s">
        <v>2954</v>
      </c>
      <c r="B15" s="57" t="s">
        <v>5044</v>
      </c>
    </row>
    <row r="16" spans="1:3" x14ac:dyDescent="0.25">
      <c r="A16" t="s">
        <v>2843</v>
      </c>
      <c r="B16" s="57" t="s">
        <v>5002</v>
      </c>
    </row>
    <row r="17" spans="1:2" x14ac:dyDescent="0.25">
      <c r="A17" t="s">
        <v>3286</v>
      </c>
      <c r="B17" s="57" t="s">
        <v>5197</v>
      </c>
    </row>
    <row r="18" spans="1:2" x14ac:dyDescent="0.25">
      <c r="A18" t="s">
        <v>3076</v>
      </c>
      <c r="B18" s="57" t="s">
        <v>5105</v>
      </c>
    </row>
    <row r="19" spans="1:2" x14ac:dyDescent="0.25">
      <c r="A19" t="s">
        <v>2826</v>
      </c>
      <c r="B19" s="57" t="s">
        <v>4983</v>
      </c>
    </row>
    <row r="20" spans="1:2" x14ac:dyDescent="0.25">
      <c r="A20" t="s">
        <v>2806</v>
      </c>
      <c r="B20" s="57" t="s">
        <v>4752</v>
      </c>
    </row>
    <row r="21" spans="1:2" x14ac:dyDescent="0.25">
      <c r="A21" t="s">
        <v>3330</v>
      </c>
      <c r="B21" s="57" t="s">
        <v>5215</v>
      </c>
    </row>
    <row r="22" spans="1:2" x14ac:dyDescent="0.25">
      <c r="A22" t="s">
        <v>3052</v>
      </c>
      <c r="B22" s="57" t="s">
        <v>5099</v>
      </c>
    </row>
    <row r="23" spans="1:2" x14ac:dyDescent="0.25">
      <c r="A23" t="s">
        <v>3308</v>
      </c>
      <c r="B23" s="57" t="s">
        <v>5210</v>
      </c>
    </row>
    <row r="24" spans="1:2" x14ac:dyDescent="0.25">
      <c r="A24" t="s">
        <v>2945</v>
      </c>
      <c r="B24" s="57" t="s">
        <v>4811</v>
      </c>
    </row>
    <row r="25" spans="1:2" x14ac:dyDescent="0.25">
      <c r="A25" t="s">
        <v>3269</v>
      </c>
      <c r="B25" s="57" t="s">
        <v>5179</v>
      </c>
    </row>
    <row r="26" spans="1:2" x14ac:dyDescent="0.25">
      <c r="A26" t="s">
        <v>3112</v>
      </c>
      <c r="B26" s="57" t="s">
        <v>5119</v>
      </c>
    </row>
    <row r="27" spans="1:2" x14ac:dyDescent="0.25">
      <c r="A27" t="s">
        <v>3011</v>
      </c>
      <c r="B27" s="57" t="s">
        <v>4837</v>
      </c>
    </row>
    <row r="28" spans="1:2" x14ac:dyDescent="0.25">
      <c r="A28" t="s">
        <v>3037</v>
      </c>
      <c r="B28" s="57" t="s">
        <v>5087</v>
      </c>
    </row>
    <row r="29" spans="1:2" x14ac:dyDescent="0.25">
      <c r="A29" t="s">
        <v>3185</v>
      </c>
      <c r="B29" s="57" t="s">
        <v>5151</v>
      </c>
    </row>
    <row r="30" spans="1:2" x14ac:dyDescent="0.25">
      <c r="A30" t="s">
        <v>3300</v>
      </c>
      <c r="B30" s="57" t="s">
        <v>2159</v>
      </c>
    </row>
    <row r="31" spans="1:2" x14ac:dyDescent="0.25">
      <c r="A31" t="s">
        <v>2859</v>
      </c>
      <c r="B31" s="57" t="s">
        <v>5021</v>
      </c>
    </row>
    <row r="32" spans="1:2" x14ac:dyDescent="0.25">
      <c r="A32" t="s">
        <v>2978</v>
      </c>
      <c r="B32" s="57" t="s">
        <v>5049</v>
      </c>
    </row>
    <row r="33" spans="1:2" x14ac:dyDescent="0.25">
      <c r="A33" t="s">
        <v>2798</v>
      </c>
      <c r="B33" s="57" t="s">
        <v>4976</v>
      </c>
    </row>
    <row r="34" spans="1:2" x14ac:dyDescent="0.25">
      <c r="A34" t="s">
        <v>2851</v>
      </c>
      <c r="B34" s="57" t="s">
        <v>5015</v>
      </c>
    </row>
    <row r="35" spans="1:2" x14ac:dyDescent="0.25">
      <c r="A35" t="s">
        <v>2835</v>
      </c>
      <c r="B35" s="57" t="s">
        <v>1921</v>
      </c>
    </row>
    <row r="36" spans="1:2" x14ac:dyDescent="0.25">
      <c r="A36" t="s">
        <v>3012</v>
      </c>
      <c r="B36" s="57" t="s">
        <v>5068</v>
      </c>
    </row>
    <row r="37" spans="1:2" x14ac:dyDescent="0.25">
      <c r="A37" t="s">
        <v>3128</v>
      </c>
      <c r="B37" s="57" t="s">
        <v>5133</v>
      </c>
    </row>
    <row r="38" spans="1:2" x14ac:dyDescent="0.25">
      <c r="A38" t="s">
        <v>3171</v>
      </c>
      <c r="B38" s="57" t="s">
        <v>5145</v>
      </c>
    </row>
    <row r="39" spans="1:2" x14ac:dyDescent="0.25">
      <c r="A39" t="s">
        <v>2921</v>
      </c>
      <c r="B39" s="57" t="s">
        <v>5037</v>
      </c>
    </row>
    <row r="40" spans="1:2" x14ac:dyDescent="0.25">
      <c r="A40" t="s">
        <v>3207</v>
      </c>
      <c r="B40" s="57" t="s">
        <v>5158</v>
      </c>
    </row>
    <row r="41" spans="1:2" x14ac:dyDescent="0.25">
      <c r="A41" t="s">
        <v>2882</v>
      </c>
      <c r="B41" s="57" t="s">
        <v>5030</v>
      </c>
    </row>
    <row r="42" spans="1:2" x14ac:dyDescent="0.25">
      <c r="A42" t="s">
        <v>2827</v>
      </c>
      <c r="B42" s="57" t="s">
        <v>4990</v>
      </c>
    </row>
    <row r="43" spans="1:2" x14ac:dyDescent="0.25">
      <c r="A43" t="s">
        <v>3120</v>
      </c>
      <c r="B43" s="57" t="s">
        <v>5126</v>
      </c>
    </row>
    <row r="44" spans="1:2" x14ac:dyDescent="0.25">
      <c r="A44" t="s">
        <v>3129</v>
      </c>
      <c r="B44" s="57" t="s">
        <v>5140</v>
      </c>
    </row>
    <row r="45" spans="1:2" x14ac:dyDescent="0.25">
      <c r="A45" t="s">
        <v>3223</v>
      </c>
      <c r="B45" s="57" t="s">
        <v>5165</v>
      </c>
    </row>
    <row r="46" spans="1:2" x14ac:dyDescent="0.25">
      <c r="A46" t="s">
        <v>3277</v>
      </c>
      <c r="B46" s="57" t="s">
        <v>5185</v>
      </c>
    </row>
    <row r="47" spans="1:2" x14ac:dyDescent="0.25">
      <c r="A47" t="s">
        <v>2761</v>
      </c>
      <c r="B47" s="57" t="s">
        <v>178</v>
      </c>
    </row>
    <row r="48" spans="1:2" x14ac:dyDescent="0.25">
      <c r="A48" t="s">
        <v>2768</v>
      </c>
      <c r="B48" s="57" t="s">
        <v>178</v>
      </c>
    </row>
    <row r="49" spans="1:2" x14ac:dyDescent="0.25">
      <c r="A49" t="s">
        <v>2784</v>
      </c>
      <c r="B49" s="57" t="s">
        <v>178</v>
      </c>
    </row>
    <row r="50" spans="1:2" x14ac:dyDescent="0.25">
      <c r="A50" t="s">
        <v>2792</v>
      </c>
      <c r="B50" s="57" t="s">
        <v>282</v>
      </c>
    </row>
    <row r="51" spans="1:2" x14ac:dyDescent="0.25">
      <c r="A51" t="s">
        <v>2813</v>
      </c>
      <c r="B51" s="57" t="s">
        <v>282</v>
      </c>
    </row>
    <row r="52" spans="1:2" x14ac:dyDescent="0.25">
      <c r="A52" t="s">
        <v>2820</v>
      </c>
      <c r="B52" s="57" t="s">
        <v>178</v>
      </c>
    </row>
    <row r="53" spans="1:2" x14ac:dyDescent="0.25">
      <c r="A53" t="s">
        <v>2836</v>
      </c>
      <c r="B53" s="57" t="s">
        <v>178</v>
      </c>
    </row>
    <row r="54" spans="1:2" x14ac:dyDescent="0.25">
      <c r="A54" t="s">
        <v>2868</v>
      </c>
      <c r="B54" s="57" t="s">
        <v>282</v>
      </c>
    </row>
    <row r="55" spans="1:2" x14ac:dyDescent="0.25">
      <c r="A55" t="s">
        <v>2874</v>
      </c>
      <c r="B55" s="57" t="s">
        <v>178</v>
      </c>
    </row>
    <row r="56" spans="1:2" x14ac:dyDescent="0.25">
      <c r="A56" t="s">
        <v>2875</v>
      </c>
      <c r="B56" s="57" t="s">
        <v>282</v>
      </c>
    </row>
    <row r="57" spans="1:2" x14ac:dyDescent="0.25">
      <c r="A57" t="s">
        <v>2890</v>
      </c>
      <c r="B57" s="57" t="s">
        <v>178</v>
      </c>
    </row>
    <row r="58" spans="1:2" x14ac:dyDescent="0.25">
      <c r="A58" t="s">
        <v>2897</v>
      </c>
      <c r="B58" s="57" t="s">
        <v>178</v>
      </c>
    </row>
    <row r="59" spans="1:2" x14ac:dyDescent="0.25">
      <c r="A59" t="s">
        <v>2905</v>
      </c>
      <c r="B59" s="57" t="s">
        <v>178</v>
      </c>
    </row>
    <row r="60" spans="1:2" x14ac:dyDescent="0.25">
      <c r="A60" t="s">
        <v>2913</v>
      </c>
      <c r="B60" s="57" t="s">
        <v>178</v>
      </c>
    </row>
    <row r="61" spans="1:2" x14ac:dyDescent="0.25">
      <c r="A61" t="s">
        <v>2928</v>
      </c>
      <c r="B61" s="57" t="s">
        <v>178</v>
      </c>
    </row>
    <row r="62" spans="1:2" x14ac:dyDescent="0.25">
      <c r="A62" t="s">
        <v>2936</v>
      </c>
      <c r="B62" s="57" t="s">
        <v>178</v>
      </c>
    </row>
    <row r="63" spans="1:2" x14ac:dyDescent="0.25">
      <c r="A63" t="s">
        <v>2937</v>
      </c>
      <c r="B63" s="57" t="s">
        <v>178</v>
      </c>
    </row>
    <row r="64" spans="1:2" x14ac:dyDescent="0.25">
      <c r="A64" t="s">
        <v>2953</v>
      </c>
      <c r="B64" s="57" t="s">
        <v>178</v>
      </c>
    </row>
    <row r="65" spans="1:2" x14ac:dyDescent="0.25">
      <c r="A65" t="s">
        <v>2962</v>
      </c>
      <c r="B65" s="57" t="s">
        <v>178</v>
      </c>
    </row>
    <row r="66" spans="1:2" x14ac:dyDescent="0.25">
      <c r="A66" t="s">
        <v>2971</v>
      </c>
      <c r="B66" s="57" t="s">
        <v>178</v>
      </c>
    </row>
    <row r="67" spans="1:2" x14ac:dyDescent="0.25">
      <c r="A67" t="s">
        <v>2979</v>
      </c>
      <c r="B67" s="57" t="s">
        <v>282</v>
      </c>
    </row>
    <row r="68" spans="1:2" x14ac:dyDescent="0.25">
      <c r="A68" t="s">
        <v>2995</v>
      </c>
      <c r="B68" s="57" t="s">
        <v>178</v>
      </c>
    </row>
    <row r="69" spans="1:2" x14ac:dyDescent="0.25">
      <c r="A69" t="s">
        <v>3003</v>
      </c>
      <c r="B69" s="57" t="s">
        <v>178</v>
      </c>
    </row>
    <row r="70" spans="1:2" x14ac:dyDescent="0.25">
      <c r="A70" t="s">
        <v>3033</v>
      </c>
      <c r="B70" s="57" t="s">
        <v>178</v>
      </c>
    </row>
    <row r="71" spans="1:2" x14ac:dyDescent="0.25">
      <c r="A71" t="s">
        <v>3045</v>
      </c>
      <c r="B71" s="57" t="s">
        <v>178</v>
      </c>
    </row>
    <row r="72" spans="1:2" x14ac:dyDescent="0.25">
      <c r="A72" t="s">
        <v>3060</v>
      </c>
      <c r="B72" s="57" t="s">
        <v>178</v>
      </c>
    </row>
    <row r="73" spans="1:2" x14ac:dyDescent="0.25">
      <c r="A73" t="s">
        <v>3068</v>
      </c>
      <c r="B73" s="57" t="s">
        <v>178</v>
      </c>
    </row>
    <row r="74" spans="1:2" x14ac:dyDescent="0.25">
      <c r="A74" t="s">
        <v>3083</v>
      </c>
      <c r="B74" s="57" t="s">
        <v>178</v>
      </c>
    </row>
    <row r="75" spans="1:2" x14ac:dyDescent="0.25">
      <c r="A75" t="s">
        <v>3088</v>
      </c>
      <c r="B75" s="57" t="s">
        <v>178</v>
      </c>
    </row>
    <row r="76" spans="1:2" x14ac:dyDescent="0.25">
      <c r="A76" t="s">
        <v>3096</v>
      </c>
      <c r="B76" s="57" t="s">
        <v>282</v>
      </c>
    </row>
    <row r="77" spans="1:2" x14ac:dyDescent="0.25">
      <c r="A77" t="s">
        <v>3119</v>
      </c>
      <c r="B77" s="57" t="s">
        <v>282</v>
      </c>
    </row>
    <row r="78" spans="1:2" x14ac:dyDescent="0.25">
      <c r="A78" t="s">
        <v>3130</v>
      </c>
      <c r="B78" s="57" t="s">
        <v>178</v>
      </c>
    </row>
    <row r="79" spans="1:2" x14ac:dyDescent="0.25">
      <c r="A79" t="s">
        <v>3138</v>
      </c>
      <c r="B79" s="57" t="s">
        <v>178</v>
      </c>
    </row>
    <row r="80" spans="1:2" x14ac:dyDescent="0.25">
      <c r="A80" t="s">
        <v>3145</v>
      </c>
      <c r="B80" s="57" t="s">
        <v>178</v>
      </c>
    </row>
    <row r="81" spans="1:2" x14ac:dyDescent="0.25">
      <c r="A81" t="s">
        <v>3150</v>
      </c>
      <c r="B81" s="57" t="s">
        <v>282</v>
      </c>
    </row>
    <row r="82" spans="1:2" x14ac:dyDescent="0.25">
      <c r="A82" t="s">
        <v>3157</v>
      </c>
      <c r="B82" s="57" t="s">
        <v>282</v>
      </c>
    </row>
    <row r="83" spans="1:2" x14ac:dyDescent="0.25">
      <c r="A83" t="s">
        <v>3164</v>
      </c>
      <c r="B83" s="57" t="s">
        <v>178</v>
      </c>
    </row>
    <row r="84" spans="1:2" x14ac:dyDescent="0.25">
      <c r="A84" t="s">
        <v>3177</v>
      </c>
      <c r="B84" s="57" t="s">
        <v>178</v>
      </c>
    </row>
    <row r="85" spans="1:2" x14ac:dyDescent="0.25">
      <c r="A85" t="s">
        <v>3192</v>
      </c>
      <c r="B85" s="57" t="s">
        <v>178</v>
      </c>
    </row>
    <row r="86" spans="1:2" x14ac:dyDescent="0.25">
      <c r="A86" t="s">
        <v>3200</v>
      </c>
      <c r="B86" s="57" t="s">
        <v>178</v>
      </c>
    </row>
    <row r="87" spans="1:2" x14ac:dyDescent="0.25">
      <c r="A87" t="s">
        <v>3215</v>
      </c>
      <c r="B87" s="57" t="s">
        <v>178</v>
      </c>
    </row>
    <row r="88" spans="1:2" x14ac:dyDescent="0.25">
      <c r="A88" t="s">
        <v>3231</v>
      </c>
      <c r="B88" s="57" t="s">
        <v>282</v>
      </c>
    </row>
    <row r="89" spans="1:2" x14ac:dyDescent="0.25">
      <c r="A89" t="s">
        <v>3239</v>
      </c>
      <c r="B89" s="57" t="s">
        <v>178</v>
      </c>
    </row>
    <row r="90" spans="1:2" x14ac:dyDescent="0.25">
      <c r="A90" t="s">
        <v>3247</v>
      </c>
      <c r="B90" s="57" t="s">
        <v>178</v>
      </c>
    </row>
    <row r="91" spans="1:2" x14ac:dyDescent="0.25">
      <c r="A91" t="s">
        <v>3254</v>
      </c>
      <c r="B91" s="57" t="s">
        <v>282</v>
      </c>
    </row>
    <row r="92" spans="1:2" x14ac:dyDescent="0.25">
      <c r="A92" t="s">
        <v>3270</v>
      </c>
      <c r="B92" s="57" t="s">
        <v>282</v>
      </c>
    </row>
    <row r="93" spans="1:2" x14ac:dyDescent="0.25">
      <c r="A93" t="s">
        <v>3293</v>
      </c>
      <c r="B93" s="57" t="s">
        <v>178</v>
      </c>
    </row>
    <row r="94" spans="1:2" x14ac:dyDescent="0.25">
      <c r="A94" t="s">
        <v>3316</v>
      </c>
      <c r="B94" s="57" t="s">
        <v>282</v>
      </c>
    </row>
    <row r="95" spans="1:2" x14ac:dyDescent="0.25">
      <c r="A95" t="s">
        <v>3323</v>
      </c>
      <c r="B95" s="57" t="s">
        <v>282</v>
      </c>
    </row>
    <row r="96" spans="1:2" x14ac:dyDescent="0.25">
      <c r="B96" s="57"/>
    </row>
  </sheetData>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P112"/>
  <sheetViews>
    <sheetView workbookViewId="0"/>
  </sheetViews>
  <sheetFormatPr defaultRowHeight="15" x14ac:dyDescent="0.25"/>
  <cols>
    <col min="1" max="1" width="54.7109375" customWidth="1"/>
    <col min="2" max="15" width="12.7109375" customWidth="1"/>
  </cols>
  <sheetData>
    <row r="1" spans="1:16" x14ac:dyDescent="0.25">
      <c r="A1" s="4" t="s">
        <v>68</v>
      </c>
      <c r="P1" s="1" t="str">
        <f>HYPERLINK("#'INDEX'!A1", "Back to INDEX")</f>
        <v>Back to INDEX</v>
      </c>
    </row>
    <row r="2" spans="1:16" ht="76.5" x14ac:dyDescent="0.25">
      <c r="A2" s="3" t="s">
        <v>178</v>
      </c>
      <c r="B2" s="3" t="s">
        <v>202</v>
      </c>
      <c r="C2" s="3" t="s">
        <v>203</v>
      </c>
      <c r="D2" s="3" t="s">
        <v>979</v>
      </c>
      <c r="E2" s="3" t="s">
        <v>205</v>
      </c>
      <c r="F2" s="3" t="s">
        <v>980</v>
      </c>
      <c r="G2" s="3" t="s">
        <v>981</v>
      </c>
      <c r="H2" s="3" t="s">
        <v>982</v>
      </c>
      <c r="I2" s="3" t="s">
        <v>983</v>
      </c>
      <c r="J2" s="3" t="s">
        <v>984</v>
      </c>
      <c r="K2" s="3" t="s">
        <v>985</v>
      </c>
      <c r="L2" s="3" t="s">
        <v>210</v>
      </c>
      <c r="M2" s="3" t="s">
        <v>211</v>
      </c>
      <c r="N2" s="3" t="s">
        <v>986</v>
      </c>
      <c r="O2" s="3" t="s">
        <v>987</v>
      </c>
    </row>
    <row r="3" spans="1:16" x14ac:dyDescent="0.25">
      <c r="A3" t="s">
        <v>2761</v>
      </c>
      <c r="B3" s="58" t="s">
        <v>178</v>
      </c>
      <c r="C3" s="58" t="s">
        <v>178</v>
      </c>
      <c r="D3" s="58" t="s">
        <v>178</v>
      </c>
      <c r="E3" s="58" t="s">
        <v>178</v>
      </c>
      <c r="F3" s="58" t="s">
        <v>178</v>
      </c>
      <c r="G3" s="58" t="s">
        <v>178</v>
      </c>
      <c r="H3" s="58" t="s">
        <v>178</v>
      </c>
      <c r="I3" s="58" t="s">
        <v>178</v>
      </c>
      <c r="J3" s="58" t="s">
        <v>178</v>
      </c>
      <c r="K3" s="58" t="s">
        <v>178</v>
      </c>
      <c r="L3" s="58" t="s">
        <v>178</v>
      </c>
      <c r="M3" s="58" t="s">
        <v>178</v>
      </c>
      <c r="N3" s="58" t="s">
        <v>178</v>
      </c>
      <c r="O3" s="58" t="s">
        <v>178</v>
      </c>
    </row>
    <row r="4" spans="1:16" x14ac:dyDescent="0.25">
      <c r="A4" t="s">
        <v>2768</v>
      </c>
      <c r="B4" s="58" t="s">
        <v>178</v>
      </c>
      <c r="C4" s="58" t="s">
        <v>178</v>
      </c>
      <c r="D4" s="58" t="s">
        <v>178</v>
      </c>
      <c r="E4" s="58" t="s">
        <v>178</v>
      </c>
      <c r="F4" s="58" t="s">
        <v>178</v>
      </c>
      <c r="G4" s="58" t="s">
        <v>178</v>
      </c>
      <c r="H4" s="58" t="s">
        <v>178</v>
      </c>
      <c r="I4" s="58" t="s">
        <v>178</v>
      </c>
      <c r="J4" s="58" t="s">
        <v>178</v>
      </c>
      <c r="K4" s="58" t="s">
        <v>178</v>
      </c>
      <c r="L4" s="58" t="s">
        <v>178</v>
      </c>
      <c r="M4" s="58" t="s">
        <v>178</v>
      </c>
      <c r="N4" s="58" t="s">
        <v>178</v>
      </c>
      <c r="O4" s="58" t="s">
        <v>178</v>
      </c>
    </row>
    <row r="5" spans="1:16" x14ac:dyDescent="0.25">
      <c r="A5" t="s">
        <v>2776</v>
      </c>
      <c r="B5" s="58" t="s">
        <v>5216</v>
      </c>
      <c r="C5" s="58" t="s">
        <v>1727</v>
      </c>
      <c r="D5" s="58" t="s">
        <v>5217</v>
      </c>
      <c r="E5" s="58" t="s">
        <v>4734</v>
      </c>
      <c r="F5" s="58" t="s">
        <v>5218</v>
      </c>
      <c r="G5" s="58" t="s">
        <v>4735</v>
      </c>
      <c r="H5" s="58" t="s">
        <v>5219</v>
      </c>
      <c r="I5" s="58" t="s">
        <v>4736</v>
      </c>
      <c r="J5" s="58" t="s">
        <v>5220</v>
      </c>
      <c r="K5" s="58" t="s">
        <v>4737</v>
      </c>
      <c r="L5" s="58" t="s">
        <v>5221</v>
      </c>
      <c r="M5" s="58" t="s">
        <v>4738</v>
      </c>
      <c r="N5" s="58" t="s">
        <v>5222</v>
      </c>
      <c r="O5" s="58" t="s">
        <v>4739</v>
      </c>
    </row>
    <row r="6" spans="1:16" x14ac:dyDescent="0.25">
      <c r="A6" t="s">
        <v>2784</v>
      </c>
      <c r="B6" s="58" t="s">
        <v>178</v>
      </c>
      <c r="C6" s="58" t="s">
        <v>178</v>
      </c>
      <c r="D6" s="58" t="s">
        <v>178</v>
      </c>
      <c r="E6" s="58" t="s">
        <v>178</v>
      </c>
      <c r="F6" s="58" t="s">
        <v>178</v>
      </c>
      <c r="G6" s="58" t="s">
        <v>178</v>
      </c>
      <c r="H6" s="58" t="s">
        <v>178</v>
      </c>
      <c r="I6" s="58" t="s">
        <v>178</v>
      </c>
      <c r="J6" s="58" t="s">
        <v>178</v>
      </c>
      <c r="K6" s="58" t="s">
        <v>178</v>
      </c>
      <c r="L6" s="58" t="s">
        <v>178</v>
      </c>
      <c r="M6" s="58" t="s">
        <v>178</v>
      </c>
      <c r="N6" s="58" t="s">
        <v>178</v>
      </c>
      <c r="O6" s="58" t="s">
        <v>178</v>
      </c>
    </row>
    <row r="7" spans="1:16" x14ac:dyDescent="0.25">
      <c r="A7" t="s">
        <v>2792</v>
      </c>
      <c r="B7" s="58" t="s">
        <v>282</v>
      </c>
      <c r="C7" s="58" t="s">
        <v>282</v>
      </c>
      <c r="D7" s="58" t="s">
        <v>282</v>
      </c>
      <c r="E7" s="58" t="s">
        <v>282</v>
      </c>
      <c r="F7" s="58" t="s">
        <v>282</v>
      </c>
      <c r="G7" s="58" t="s">
        <v>282</v>
      </c>
      <c r="H7" s="58" t="s">
        <v>282</v>
      </c>
      <c r="I7" s="58" t="s">
        <v>282</v>
      </c>
      <c r="J7" s="58" t="s">
        <v>282</v>
      </c>
      <c r="K7" s="58" t="s">
        <v>282</v>
      </c>
      <c r="L7" s="58" t="s">
        <v>282</v>
      </c>
      <c r="M7" s="58" t="s">
        <v>282</v>
      </c>
      <c r="N7" s="58" t="s">
        <v>282</v>
      </c>
      <c r="O7" s="58" t="s">
        <v>282</v>
      </c>
    </row>
    <row r="8" spans="1:16" x14ac:dyDescent="0.25">
      <c r="A8" t="s">
        <v>2798</v>
      </c>
      <c r="B8" s="58" t="s">
        <v>5223</v>
      </c>
      <c r="C8" s="58" t="s">
        <v>4740</v>
      </c>
      <c r="D8" s="58" t="s">
        <v>5224</v>
      </c>
      <c r="E8" s="58" t="s">
        <v>4741</v>
      </c>
      <c r="F8" s="58" t="s">
        <v>5225</v>
      </c>
      <c r="G8" s="58" t="s">
        <v>4742</v>
      </c>
      <c r="H8" s="58" t="s">
        <v>5226</v>
      </c>
      <c r="I8" s="58" t="s">
        <v>4743</v>
      </c>
      <c r="J8" s="58" t="s">
        <v>5227</v>
      </c>
      <c r="K8" s="58" t="s">
        <v>4744</v>
      </c>
      <c r="L8" s="58" t="s">
        <v>5228</v>
      </c>
      <c r="M8" s="58" t="s">
        <v>4745</v>
      </c>
      <c r="N8" s="58" t="s">
        <v>5229</v>
      </c>
      <c r="O8" s="58" t="s">
        <v>4746</v>
      </c>
    </row>
    <row r="9" spans="1:16" x14ac:dyDescent="0.25">
      <c r="A9" t="s">
        <v>2806</v>
      </c>
      <c r="B9" s="58" t="s">
        <v>178</v>
      </c>
      <c r="C9" s="58" t="s">
        <v>4747</v>
      </c>
      <c r="D9" s="58" t="s">
        <v>178</v>
      </c>
      <c r="E9" s="58" t="s">
        <v>4748</v>
      </c>
      <c r="F9" s="58" t="s">
        <v>178</v>
      </c>
      <c r="G9" s="58" t="s">
        <v>4748</v>
      </c>
      <c r="H9" s="58" t="s">
        <v>178</v>
      </c>
      <c r="I9" s="58" t="s">
        <v>4749</v>
      </c>
      <c r="J9" s="58" t="s">
        <v>178</v>
      </c>
      <c r="K9" s="58" t="s">
        <v>4750</v>
      </c>
      <c r="L9" s="58" t="s">
        <v>178</v>
      </c>
      <c r="M9" s="58" t="s">
        <v>4751</v>
      </c>
      <c r="N9" s="58" t="s">
        <v>178</v>
      </c>
      <c r="O9" s="58" t="s">
        <v>4752</v>
      </c>
    </row>
    <row r="10" spans="1:16" x14ac:dyDescent="0.25">
      <c r="A10" t="s">
        <v>2813</v>
      </c>
      <c r="B10" s="58" t="s">
        <v>282</v>
      </c>
      <c r="C10" s="58" t="s">
        <v>282</v>
      </c>
      <c r="D10" s="58" t="s">
        <v>282</v>
      </c>
      <c r="E10" s="58" t="s">
        <v>282</v>
      </c>
      <c r="F10" s="58" t="s">
        <v>282</v>
      </c>
      <c r="G10" s="58" t="s">
        <v>282</v>
      </c>
      <c r="H10" s="58" t="s">
        <v>282</v>
      </c>
      <c r="I10" s="58" t="s">
        <v>282</v>
      </c>
      <c r="J10" s="58" t="s">
        <v>282</v>
      </c>
      <c r="K10" s="58" t="s">
        <v>282</v>
      </c>
      <c r="L10" s="58" t="s">
        <v>282</v>
      </c>
      <c r="M10" s="58" t="s">
        <v>282</v>
      </c>
      <c r="N10" s="58" t="s">
        <v>282</v>
      </c>
      <c r="O10" s="58" t="s">
        <v>282</v>
      </c>
    </row>
    <row r="11" spans="1:16" x14ac:dyDescent="0.25">
      <c r="A11" t="s">
        <v>2820</v>
      </c>
      <c r="B11" s="58" t="s">
        <v>178</v>
      </c>
      <c r="C11" s="58" t="s">
        <v>178</v>
      </c>
      <c r="D11" s="58" t="s">
        <v>178</v>
      </c>
      <c r="E11" s="58" t="s">
        <v>178</v>
      </c>
      <c r="F11" s="58" t="s">
        <v>178</v>
      </c>
      <c r="G11" s="58" t="s">
        <v>178</v>
      </c>
      <c r="H11" s="58" t="s">
        <v>178</v>
      </c>
      <c r="I11" s="58" t="s">
        <v>178</v>
      </c>
      <c r="J11" s="58" t="s">
        <v>178</v>
      </c>
      <c r="K11" s="58" t="s">
        <v>178</v>
      </c>
      <c r="L11" s="58" t="s">
        <v>178</v>
      </c>
      <c r="M11" s="58" t="s">
        <v>178</v>
      </c>
      <c r="N11" s="58" t="s">
        <v>178</v>
      </c>
      <c r="O11" s="58" t="s">
        <v>178</v>
      </c>
    </row>
    <row r="12" spans="1:16" x14ac:dyDescent="0.25">
      <c r="A12" t="s">
        <v>2826</v>
      </c>
      <c r="B12" s="58" t="s">
        <v>5230</v>
      </c>
      <c r="C12" s="58" t="s">
        <v>4753</v>
      </c>
      <c r="D12" s="58" t="s">
        <v>5231</v>
      </c>
      <c r="E12" s="58" t="s">
        <v>4754</v>
      </c>
      <c r="F12" s="58" t="s">
        <v>5232</v>
      </c>
      <c r="G12" s="58" t="s">
        <v>282</v>
      </c>
      <c r="H12" s="58" t="s">
        <v>5233</v>
      </c>
      <c r="I12" s="58" t="s">
        <v>4755</v>
      </c>
      <c r="J12" s="58" t="s">
        <v>5234</v>
      </c>
      <c r="K12" s="58" t="s">
        <v>4756</v>
      </c>
      <c r="L12" s="58" t="s">
        <v>5235</v>
      </c>
      <c r="M12" s="58" t="s">
        <v>4757</v>
      </c>
      <c r="N12" s="58" t="s">
        <v>5236</v>
      </c>
      <c r="O12" s="58" t="s">
        <v>2300</v>
      </c>
    </row>
    <row r="13" spans="1:16" x14ac:dyDescent="0.25">
      <c r="A13" t="s">
        <v>2827</v>
      </c>
      <c r="B13" s="58" t="s">
        <v>5237</v>
      </c>
      <c r="C13" s="58" t="s">
        <v>4758</v>
      </c>
      <c r="D13" s="58" t="s">
        <v>5238</v>
      </c>
      <c r="E13" s="58" t="s">
        <v>4759</v>
      </c>
      <c r="F13" s="58" t="s">
        <v>5239</v>
      </c>
      <c r="G13" s="58" t="s">
        <v>4760</v>
      </c>
      <c r="H13" s="58" t="s">
        <v>5240</v>
      </c>
      <c r="I13" s="58" t="s">
        <v>4761</v>
      </c>
      <c r="J13" s="58" t="s">
        <v>5241</v>
      </c>
      <c r="K13" s="58" t="s">
        <v>4762</v>
      </c>
      <c r="L13" s="58" t="s">
        <v>5242</v>
      </c>
      <c r="M13" s="58" t="s">
        <v>4763</v>
      </c>
      <c r="N13" s="58" t="s">
        <v>5243</v>
      </c>
      <c r="O13" s="58" t="s">
        <v>4764</v>
      </c>
    </row>
    <row r="14" spans="1:16" x14ac:dyDescent="0.25">
      <c r="A14" t="s">
        <v>2835</v>
      </c>
      <c r="B14" s="58" t="s">
        <v>5244</v>
      </c>
      <c r="C14" s="58" t="s">
        <v>2082</v>
      </c>
      <c r="D14" s="58" t="s">
        <v>5245</v>
      </c>
      <c r="E14" s="58" t="s">
        <v>4765</v>
      </c>
      <c r="F14" s="58" t="s">
        <v>178</v>
      </c>
      <c r="G14" s="58" t="s">
        <v>178</v>
      </c>
      <c r="H14" s="58" t="s">
        <v>5246</v>
      </c>
      <c r="I14" s="58" t="s">
        <v>4766</v>
      </c>
      <c r="J14" s="58" t="s">
        <v>5247</v>
      </c>
      <c r="K14" s="58" t="s">
        <v>4767</v>
      </c>
      <c r="L14" s="58" t="s">
        <v>5248</v>
      </c>
      <c r="M14" s="58" t="s">
        <v>4768</v>
      </c>
      <c r="N14" s="58" t="s">
        <v>5249</v>
      </c>
      <c r="O14" s="58" t="s">
        <v>4769</v>
      </c>
    </row>
    <row r="15" spans="1:16" x14ac:dyDescent="0.25">
      <c r="A15" t="s">
        <v>2836</v>
      </c>
      <c r="B15" s="58" t="s">
        <v>178</v>
      </c>
      <c r="C15" s="58" t="s">
        <v>178</v>
      </c>
      <c r="D15" s="58" t="s">
        <v>178</v>
      </c>
      <c r="E15" s="58" t="s">
        <v>178</v>
      </c>
      <c r="F15" s="58" t="s">
        <v>178</v>
      </c>
      <c r="G15" s="58" t="s">
        <v>178</v>
      </c>
      <c r="H15" s="58" t="s">
        <v>178</v>
      </c>
      <c r="I15" s="58" t="s">
        <v>178</v>
      </c>
      <c r="J15" s="58" t="s">
        <v>178</v>
      </c>
      <c r="K15" s="58" t="s">
        <v>178</v>
      </c>
      <c r="L15" s="58" t="s">
        <v>178</v>
      </c>
      <c r="M15" s="58" t="s">
        <v>178</v>
      </c>
      <c r="N15" s="58" t="s">
        <v>178</v>
      </c>
      <c r="O15" s="58" t="s">
        <v>178</v>
      </c>
    </row>
    <row r="16" spans="1:16" x14ac:dyDescent="0.25">
      <c r="A16" t="s">
        <v>2843</v>
      </c>
      <c r="B16" s="58" t="s">
        <v>5250</v>
      </c>
      <c r="C16" s="58" t="s">
        <v>4770</v>
      </c>
      <c r="D16" s="58" t="s">
        <v>5251</v>
      </c>
      <c r="E16" s="58" t="s">
        <v>4771</v>
      </c>
      <c r="F16" s="58" t="s">
        <v>5251</v>
      </c>
      <c r="G16" s="58" t="s">
        <v>4772</v>
      </c>
      <c r="H16" s="58" t="s">
        <v>5252</v>
      </c>
      <c r="I16" s="58" t="s">
        <v>4773</v>
      </c>
      <c r="J16" s="58" t="s">
        <v>5253</v>
      </c>
      <c r="K16" s="58" t="s">
        <v>4774</v>
      </c>
      <c r="L16" s="58" t="s">
        <v>5254</v>
      </c>
      <c r="M16" s="58" t="s">
        <v>4775</v>
      </c>
      <c r="N16" s="58" t="s">
        <v>5255</v>
      </c>
      <c r="O16" s="58" t="s">
        <v>4776</v>
      </c>
    </row>
    <row r="17" spans="1:15" x14ac:dyDescent="0.25">
      <c r="A17" t="s">
        <v>2844</v>
      </c>
      <c r="B17" s="58" t="s">
        <v>5256</v>
      </c>
      <c r="C17" s="58" t="s">
        <v>4777</v>
      </c>
      <c r="D17" s="58" t="s">
        <v>5257</v>
      </c>
      <c r="E17" s="58" t="s">
        <v>4778</v>
      </c>
      <c r="F17" s="58" t="s">
        <v>178</v>
      </c>
      <c r="G17" s="58" t="s">
        <v>178</v>
      </c>
      <c r="H17" s="58" t="s">
        <v>5258</v>
      </c>
      <c r="I17" s="58" t="s">
        <v>4779</v>
      </c>
      <c r="J17" s="58" t="s">
        <v>5259</v>
      </c>
      <c r="K17" s="58" t="s">
        <v>4780</v>
      </c>
      <c r="L17" s="58" t="s">
        <v>282</v>
      </c>
      <c r="M17" s="58" t="s">
        <v>282</v>
      </c>
      <c r="N17" s="58" t="s">
        <v>5260</v>
      </c>
      <c r="O17" s="58" t="s">
        <v>4781</v>
      </c>
    </row>
    <row r="18" spans="1:15" x14ac:dyDescent="0.25">
      <c r="A18" t="s">
        <v>2851</v>
      </c>
      <c r="B18" s="58" t="s">
        <v>5261</v>
      </c>
      <c r="C18" s="58" t="s">
        <v>4782</v>
      </c>
      <c r="D18" s="58" t="s">
        <v>5262</v>
      </c>
      <c r="E18" s="58" t="s">
        <v>4783</v>
      </c>
      <c r="F18" s="58" t="s">
        <v>5263</v>
      </c>
      <c r="G18" s="58" t="s">
        <v>4784</v>
      </c>
      <c r="H18" s="58" t="s">
        <v>5261</v>
      </c>
      <c r="I18" s="58" t="s">
        <v>4785</v>
      </c>
      <c r="J18" s="58" t="s">
        <v>5264</v>
      </c>
      <c r="K18" s="58" t="s">
        <v>4786</v>
      </c>
      <c r="L18" s="58" t="s">
        <v>5265</v>
      </c>
      <c r="M18" s="58" t="s">
        <v>4787</v>
      </c>
      <c r="N18" s="58" t="s">
        <v>5266</v>
      </c>
      <c r="O18" s="58" t="s">
        <v>4788</v>
      </c>
    </row>
    <row r="19" spans="1:15" x14ac:dyDescent="0.25">
      <c r="A19" t="s">
        <v>2859</v>
      </c>
      <c r="B19" s="58" t="s">
        <v>5267</v>
      </c>
      <c r="C19" s="58" t="s">
        <v>3246</v>
      </c>
      <c r="D19" s="58" t="s">
        <v>5268</v>
      </c>
      <c r="E19" s="58" t="s">
        <v>4789</v>
      </c>
      <c r="F19" s="58" t="s">
        <v>5018</v>
      </c>
      <c r="G19" s="58" t="s">
        <v>178</v>
      </c>
      <c r="H19" s="58" t="s">
        <v>5269</v>
      </c>
      <c r="I19" s="58" t="s">
        <v>4790</v>
      </c>
      <c r="J19" s="58" t="s">
        <v>5270</v>
      </c>
      <c r="K19" s="58" t="s">
        <v>4791</v>
      </c>
      <c r="L19" s="58" t="s">
        <v>282</v>
      </c>
      <c r="M19" s="58" t="s">
        <v>282</v>
      </c>
      <c r="N19" s="58" t="s">
        <v>5271</v>
      </c>
      <c r="O19" s="58" t="s">
        <v>4792</v>
      </c>
    </row>
    <row r="20" spans="1:15" x14ac:dyDescent="0.25">
      <c r="A20" t="s">
        <v>2860</v>
      </c>
      <c r="B20" s="58" t="s">
        <v>282</v>
      </c>
      <c r="C20" s="58" t="s">
        <v>282</v>
      </c>
      <c r="D20" s="58" t="s">
        <v>282</v>
      </c>
      <c r="E20" s="58" t="s">
        <v>282</v>
      </c>
      <c r="F20" s="58" t="s">
        <v>282</v>
      </c>
      <c r="G20" s="58" t="s">
        <v>282</v>
      </c>
      <c r="H20" s="58" t="s">
        <v>282</v>
      </c>
      <c r="I20" s="58" t="s">
        <v>282</v>
      </c>
      <c r="J20" s="58" t="s">
        <v>282</v>
      </c>
      <c r="K20" s="58" t="s">
        <v>282</v>
      </c>
      <c r="L20" s="58" t="s">
        <v>282</v>
      </c>
      <c r="M20" s="58" t="s">
        <v>282</v>
      </c>
      <c r="N20" s="58" t="s">
        <v>282</v>
      </c>
      <c r="O20" s="58" t="s">
        <v>282</v>
      </c>
    </row>
    <row r="21" spans="1:15" x14ac:dyDescent="0.25">
      <c r="A21" t="s">
        <v>2868</v>
      </c>
      <c r="B21" s="58" t="s">
        <v>178</v>
      </c>
      <c r="C21" s="58" t="s">
        <v>282</v>
      </c>
      <c r="D21" s="58" t="s">
        <v>178</v>
      </c>
      <c r="E21" s="58" t="s">
        <v>282</v>
      </c>
      <c r="F21" s="58" t="s">
        <v>178</v>
      </c>
      <c r="G21" s="58" t="s">
        <v>178</v>
      </c>
      <c r="H21" s="58" t="s">
        <v>178</v>
      </c>
      <c r="I21" s="58" t="s">
        <v>282</v>
      </c>
      <c r="J21" s="58" t="s">
        <v>178</v>
      </c>
      <c r="K21" s="58" t="s">
        <v>282</v>
      </c>
      <c r="L21" s="58" t="s">
        <v>178</v>
      </c>
      <c r="M21" s="58" t="s">
        <v>178</v>
      </c>
      <c r="N21" s="58" t="s">
        <v>178</v>
      </c>
      <c r="O21" s="58" t="s">
        <v>282</v>
      </c>
    </row>
    <row r="22" spans="1:15" x14ac:dyDescent="0.25">
      <c r="A22" t="s">
        <v>2874</v>
      </c>
      <c r="B22" s="58" t="s">
        <v>178</v>
      </c>
      <c r="C22" s="58" t="s">
        <v>178</v>
      </c>
      <c r="D22" s="58" t="s">
        <v>178</v>
      </c>
      <c r="E22" s="58" t="s">
        <v>178</v>
      </c>
      <c r="F22" s="58" t="s">
        <v>178</v>
      </c>
      <c r="G22" s="58" t="s">
        <v>178</v>
      </c>
      <c r="H22" s="58" t="s">
        <v>178</v>
      </c>
      <c r="I22" s="58" t="s">
        <v>178</v>
      </c>
      <c r="J22" s="58" t="s">
        <v>178</v>
      </c>
      <c r="K22" s="58" t="s">
        <v>178</v>
      </c>
      <c r="L22" s="58" t="s">
        <v>178</v>
      </c>
      <c r="M22" s="58" t="s">
        <v>178</v>
      </c>
      <c r="N22" s="58" t="s">
        <v>178</v>
      </c>
      <c r="O22" s="58" t="s">
        <v>178</v>
      </c>
    </row>
    <row r="23" spans="1:15" x14ac:dyDescent="0.25">
      <c r="A23" t="s">
        <v>2875</v>
      </c>
      <c r="B23" s="58" t="s">
        <v>282</v>
      </c>
      <c r="C23" s="58" t="s">
        <v>282</v>
      </c>
      <c r="D23" s="58" t="s">
        <v>282</v>
      </c>
      <c r="E23" s="58" t="s">
        <v>282</v>
      </c>
      <c r="F23" s="58" t="s">
        <v>282</v>
      </c>
      <c r="G23" s="58" t="s">
        <v>178</v>
      </c>
      <c r="H23" s="58" t="s">
        <v>282</v>
      </c>
      <c r="I23" s="58" t="s">
        <v>282</v>
      </c>
      <c r="J23" s="58" t="s">
        <v>282</v>
      </c>
      <c r="K23" s="58" t="s">
        <v>282</v>
      </c>
      <c r="L23" s="58" t="s">
        <v>282</v>
      </c>
      <c r="M23" s="58" t="s">
        <v>282</v>
      </c>
      <c r="N23" s="58" t="s">
        <v>282</v>
      </c>
      <c r="O23" s="58" t="s">
        <v>282</v>
      </c>
    </row>
    <row r="24" spans="1:15" x14ac:dyDescent="0.25">
      <c r="A24" t="s">
        <v>2882</v>
      </c>
      <c r="B24" s="58" t="s">
        <v>5272</v>
      </c>
      <c r="C24" s="58" t="s">
        <v>4793</v>
      </c>
      <c r="D24" s="58" t="s">
        <v>5273</v>
      </c>
      <c r="E24" s="58" t="s">
        <v>4794</v>
      </c>
      <c r="F24" s="58" t="s">
        <v>5274</v>
      </c>
      <c r="G24" s="58" t="s">
        <v>4795</v>
      </c>
      <c r="H24" s="58" t="s">
        <v>5275</v>
      </c>
      <c r="I24" s="58" t="s">
        <v>4796</v>
      </c>
      <c r="J24" s="58" t="s">
        <v>5276</v>
      </c>
      <c r="K24" s="58" t="s">
        <v>4797</v>
      </c>
      <c r="L24" s="58" t="s">
        <v>5277</v>
      </c>
      <c r="M24" s="58" t="s">
        <v>4798</v>
      </c>
      <c r="N24" s="58" t="s">
        <v>5278</v>
      </c>
      <c r="O24" s="58" t="s">
        <v>4799</v>
      </c>
    </row>
    <row r="25" spans="1:15" x14ac:dyDescent="0.25">
      <c r="A25" t="s">
        <v>2890</v>
      </c>
      <c r="B25" s="58" t="s">
        <v>178</v>
      </c>
      <c r="C25" s="58" t="s">
        <v>178</v>
      </c>
      <c r="D25" s="58" t="s">
        <v>178</v>
      </c>
      <c r="E25" s="58" t="s">
        <v>178</v>
      </c>
      <c r="F25" s="58" t="s">
        <v>178</v>
      </c>
      <c r="G25" s="58" t="s">
        <v>178</v>
      </c>
      <c r="H25" s="58" t="s">
        <v>178</v>
      </c>
      <c r="I25" s="58" t="s">
        <v>178</v>
      </c>
      <c r="J25" s="58" t="s">
        <v>178</v>
      </c>
      <c r="K25" s="58" t="s">
        <v>178</v>
      </c>
      <c r="L25" s="58" t="s">
        <v>178</v>
      </c>
      <c r="M25" s="58" t="s">
        <v>178</v>
      </c>
      <c r="N25" s="58" t="s">
        <v>178</v>
      </c>
      <c r="O25" s="58" t="s">
        <v>178</v>
      </c>
    </row>
    <row r="26" spans="1:15" x14ac:dyDescent="0.25">
      <c r="A26" t="s">
        <v>2897</v>
      </c>
      <c r="B26" s="58" t="s">
        <v>178</v>
      </c>
      <c r="C26" s="58" t="s">
        <v>178</v>
      </c>
      <c r="D26" s="58" t="s">
        <v>178</v>
      </c>
      <c r="E26" s="58" t="s">
        <v>178</v>
      </c>
      <c r="F26" s="58" t="s">
        <v>178</v>
      </c>
      <c r="G26" s="58" t="s">
        <v>178</v>
      </c>
      <c r="H26" s="58" t="s">
        <v>178</v>
      </c>
      <c r="I26" s="58" t="s">
        <v>178</v>
      </c>
      <c r="J26" s="58" t="s">
        <v>178</v>
      </c>
      <c r="K26" s="58" t="s">
        <v>178</v>
      </c>
      <c r="L26" s="58" t="s">
        <v>178</v>
      </c>
      <c r="M26" s="58" t="s">
        <v>178</v>
      </c>
      <c r="N26" s="58" t="s">
        <v>178</v>
      </c>
      <c r="O26" s="58" t="s">
        <v>178</v>
      </c>
    </row>
    <row r="27" spans="1:15" x14ac:dyDescent="0.25">
      <c r="A27" t="s">
        <v>2905</v>
      </c>
      <c r="B27" s="58" t="s">
        <v>178</v>
      </c>
      <c r="C27" s="58" t="s">
        <v>178</v>
      </c>
      <c r="D27" s="58" t="s">
        <v>178</v>
      </c>
      <c r="E27" s="58" t="s">
        <v>178</v>
      </c>
      <c r="F27" s="58" t="s">
        <v>178</v>
      </c>
      <c r="G27" s="58" t="s">
        <v>178</v>
      </c>
      <c r="H27" s="58" t="s">
        <v>178</v>
      </c>
      <c r="I27" s="58" t="s">
        <v>178</v>
      </c>
      <c r="J27" s="58" t="s">
        <v>178</v>
      </c>
      <c r="K27" s="58" t="s">
        <v>178</v>
      </c>
      <c r="L27" s="58" t="s">
        <v>178</v>
      </c>
      <c r="M27" s="58" t="s">
        <v>178</v>
      </c>
      <c r="N27" s="58" t="s">
        <v>178</v>
      </c>
      <c r="O27" s="58" t="s">
        <v>178</v>
      </c>
    </row>
    <row r="28" spans="1:15" x14ac:dyDescent="0.25">
      <c r="A28" t="s">
        <v>2913</v>
      </c>
      <c r="B28" s="58" t="s">
        <v>178</v>
      </c>
      <c r="C28" s="58" t="s">
        <v>178</v>
      </c>
      <c r="D28" s="58" t="s">
        <v>178</v>
      </c>
      <c r="E28" s="58" t="s">
        <v>178</v>
      </c>
      <c r="F28" s="58" t="s">
        <v>178</v>
      </c>
      <c r="G28" s="58" t="s">
        <v>178</v>
      </c>
      <c r="H28" s="58" t="s">
        <v>178</v>
      </c>
      <c r="I28" s="58" t="s">
        <v>178</v>
      </c>
      <c r="J28" s="58" t="s">
        <v>178</v>
      </c>
      <c r="K28" s="58" t="s">
        <v>178</v>
      </c>
      <c r="L28" s="58" t="s">
        <v>178</v>
      </c>
      <c r="M28" s="58" t="s">
        <v>178</v>
      </c>
      <c r="N28" s="58" t="s">
        <v>178</v>
      </c>
      <c r="O28" s="58" t="s">
        <v>178</v>
      </c>
    </row>
    <row r="29" spans="1:15" x14ac:dyDescent="0.25">
      <c r="A29" t="s">
        <v>2921</v>
      </c>
      <c r="B29" s="58" t="s">
        <v>282</v>
      </c>
      <c r="C29" s="58" t="s">
        <v>4800</v>
      </c>
      <c r="D29" s="58" t="s">
        <v>282</v>
      </c>
      <c r="E29" s="58" t="s">
        <v>4801</v>
      </c>
      <c r="F29" s="58" t="s">
        <v>282</v>
      </c>
      <c r="G29" s="58" t="s">
        <v>282</v>
      </c>
      <c r="H29" s="58" t="s">
        <v>282</v>
      </c>
      <c r="I29" s="58" t="s">
        <v>4802</v>
      </c>
      <c r="J29" s="58" t="s">
        <v>282</v>
      </c>
      <c r="K29" s="58" t="s">
        <v>4803</v>
      </c>
      <c r="L29" s="58" t="s">
        <v>282</v>
      </c>
      <c r="M29" s="58" t="s">
        <v>282</v>
      </c>
      <c r="N29" s="58" t="s">
        <v>282</v>
      </c>
      <c r="O29" s="58" t="s">
        <v>4804</v>
      </c>
    </row>
    <row r="30" spans="1:15" x14ac:dyDescent="0.25">
      <c r="A30" t="s">
        <v>2928</v>
      </c>
      <c r="B30" s="58" t="s">
        <v>178</v>
      </c>
      <c r="C30" s="58" t="s">
        <v>178</v>
      </c>
      <c r="D30" s="58" t="s">
        <v>178</v>
      </c>
      <c r="E30" s="58" t="s">
        <v>178</v>
      </c>
      <c r="F30" s="58" t="s">
        <v>178</v>
      </c>
      <c r="G30" s="58" t="s">
        <v>178</v>
      </c>
      <c r="H30" s="58" t="s">
        <v>178</v>
      </c>
      <c r="I30" s="58" t="s">
        <v>178</v>
      </c>
      <c r="J30" s="58" t="s">
        <v>178</v>
      </c>
      <c r="K30" s="58" t="s">
        <v>178</v>
      </c>
      <c r="L30" s="58" t="s">
        <v>178</v>
      </c>
      <c r="M30" s="58" t="s">
        <v>178</v>
      </c>
      <c r="N30" s="58" t="s">
        <v>178</v>
      </c>
      <c r="O30" s="58" t="s">
        <v>178</v>
      </c>
    </row>
    <row r="31" spans="1:15" x14ac:dyDescent="0.25">
      <c r="A31" t="s">
        <v>2936</v>
      </c>
      <c r="B31" s="58" t="s">
        <v>178</v>
      </c>
      <c r="C31" s="58" t="s">
        <v>178</v>
      </c>
      <c r="D31" s="58" t="s">
        <v>178</v>
      </c>
      <c r="E31" s="58" t="s">
        <v>178</v>
      </c>
      <c r="F31" s="58" t="s">
        <v>178</v>
      </c>
      <c r="G31" s="58" t="s">
        <v>178</v>
      </c>
      <c r="H31" s="58" t="s">
        <v>178</v>
      </c>
      <c r="I31" s="58" t="s">
        <v>178</v>
      </c>
      <c r="J31" s="58" t="s">
        <v>178</v>
      </c>
      <c r="K31" s="58" t="s">
        <v>178</v>
      </c>
      <c r="L31" s="58" t="s">
        <v>178</v>
      </c>
      <c r="M31" s="58" t="s">
        <v>178</v>
      </c>
      <c r="N31" s="58" t="s">
        <v>178</v>
      </c>
      <c r="O31" s="58" t="s">
        <v>178</v>
      </c>
    </row>
    <row r="32" spans="1:15" x14ac:dyDescent="0.25">
      <c r="A32" t="s">
        <v>2937</v>
      </c>
      <c r="B32" s="58" t="s">
        <v>178</v>
      </c>
      <c r="C32" s="58" t="s">
        <v>178</v>
      </c>
      <c r="D32" s="58" t="s">
        <v>178</v>
      </c>
      <c r="E32" s="58" t="s">
        <v>178</v>
      </c>
      <c r="F32" s="58" t="s">
        <v>178</v>
      </c>
      <c r="G32" s="58" t="s">
        <v>178</v>
      </c>
      <c r="H32" s="58" t="s">
        <v>178</v>
      </c>
      <c r="I32" s="58" t="s">
        <v>178</v>
      </c>
      <c r="J32" s="58" t="s">
        <v>178</v>
      </c>
      <c r="K32" s="58" t="s">
        <v>178</v>
      </c>
      <c r="L32" s="58" t="s">
        <v>178</v>
      </c>
      <c r="M32" s="58" t="s">
        <v>178</v>
      </c>
      <c r="N32" s="58" t="s">
        <v>178</v>
      </c>
      <c r="O32" s="58" t="s">
        <v>178</v>
      </c>
    </row>
    <row r="33" spans="1:15" x14ac:dyDescent="0.25">
      <c r="A33" t="s">
        <v>2945</v>
      </c>
      <c r="B33" s="58" t="s">
        <v>178</v>
      </c>
      <c r="C33" s="58" t="s">
        <v>4805</v>
      </c>
      <c r="D33" s="58" t="s">
        <v>178</v>
      </c>
      <c r="E33" s="58" t="s">
        <v>4806</v>
      </c>
      <c r="F33" s="58" t="s">
        <v>178</v>
      </c>
      <c r="G33" s="58" t="s">
        <v>4807</v>
      </c>
      <c r="H33" s="58" t="s">
        <v>178</v>
      </c>
      <c r="I33" s="58" t="s">
        <v>4808</v>
      </c>
      <c r="J33" s="58" t="s">
        <v>178</v>
      </c>
      <c r="K33" s="58" t="s">
        <v>4809</v>
      </c>
      <c r="L33" s="58" t="s">
        <v>178</v>
      </c>
      <c r="M33" s="58" t="s">
        <v>4810</v>
      </c>
      <c r="N33" s="58" t="s">
        <v>178</v>
      </c>
      <c r="O33" s="58" t="s">
        <v>4811</v>
      </c>
    </row>
    <row r="34" spans="1:15" x14ac:dyDescent="0.25">
      <c r="A34" t="s">
        <v>2953</v>
      </c>
      <c r="B34" s="58" t="s">
        <v>178</v>
      </c>
      <c r="C34" s="58" t="s">
        <v>178</v>
      </c>
      <c r="D34" s="58" t="s">
        <v>178</v>
      </c>
      <c r="E34" s="58" t="s">
        <v>178</v>
      </c>
      <c r="F34" s="58" t="s">
        <v>178</v>
      </c>
      <c r="G34" s="58" t="s">
        <v>178</v>
      </c>
      <c r="H34" s="58" t="s">
        <v>178</v>
      </c>
      <c r="I34" s="58" t="s">
        <v>178</v>
      </c>
      <c r="J34" s="58" t="s">
        <v>178</v>
      </c>
      <c r="K34" s="58" t="s">
        <v>178</v>
      </c>
      <c r="L34" s="58" t="s">
        <v>178</v>
      </c>
      <c r="M34" s="58" t="s">
        <v>178</v>
      </c>
      <c r="N34" s="58" t="s">
        <v>178</v>
      </c>
      <c r="O34" s="58" t="s">
        <v>178</v>
      </c>
    </row>
    <row r="35" spans="1:15" x14ac:dyDescent="0.25">
      <c r="A35" t="s">
        <v>2954</v>
      </c>
      <c r="B35" s="58" t="s">
        <v>5279</v>
      </c>
      <c r="C35" s="58" t="s">
        <v>4812</v>
      </c>
      <c r="D35" s="58" t="s">
        <v>5280</v>
      </c>
      <c r="E35" s="58" t="s">
        <v>4813</v>
      </c>
      <c r="F35" s="58" t="s">
        <v>5281</v>
      </c>
      <c r="G35" s="58" t="s">
        <v>4814</v>
      </c>
      <c r="H35" s="58" t="s">
        <v>5282</v>
      </c>
      <c r="I35" s="58" t="s">
        <v>4815</v>
      </c>
      <c r="J35" s="58" t="s">
        <v>5283</v>
      </c>
      <c r="K35" s="58" t="s">
        <v>4816</v>
      </c>
      <c r="L35" s="58" t="s">
        <v>2879</v>
      </c>
      <c r="M35" s="58" t="s">
        <v>4817</v>
      </c>
      <c r="N35" s="58" t="s">
        <v>5284</v>
      </c>
      <c r="O35" s="58" t="s">
        <v>4818</v>
      </c>
    </row>
    <row r="36" spans="1:15" x14ac:dyDescent="0.25">
      <c r="A36" t="s">
        <v>2962</v>
      </c>
      <c r="B36" s="58" t="s">
        <v>178</v>
      </c>
      <c r="C36" s="58" t="s">
        <v>178</v>
      </c>
      <c r="D36" s="58" t="s">
        <v>178</v>
      </c>
      <c r="E36" s="58" t="s">
        <v>178</v>
      </c>
      <c r="F36" s="58" t="s">
        <v>178</v>
      </c>
      <c r="G36" s="58" t="s">
        <v>178</v>
      </c>
      <c r="H36" s="58" t="s">
        <v>178</v>
      </c>
      <c r="I36" s="58" t="s">
        <v>178</v>
      </c>
      <c r="J36" s="58" t="s">
        <v>178</v>
      </c>
      <c r="K36" s="58" t="s">
        <v>178</v>
      </c>
      <c r="L36" s="58" t="s">
        <v>178</v>
      </c>
      <c r="M36" s="58" t="s">
        <v>178</v>
      </c>
      <c r="N36" s="58" t="s">
        <v>178</v>
      </c>
      <c r="O36" s="58" t="s">
        <v>178</v>
      </c>
    </row>
    <row r="37" spans="1:15" x14ac:dyDescent="0.25">
      <c r="A37" t="s">
        <v>2970</v>
      </c>
      <c r="B37" s="58" t="s">
        <v>178</v>
      </c>
      <c r="C37" s="58" t="s">
        <v>4819</v>
      </c>
      <c r="D37" s="58" t="s">
        <v>178</v>
      </c>
      <c r="E37" s="58" t="s">
        <v>4820</v>
      </c>
      <c r="F37" s="58" t="s">
        <v>178</v>
      </c>
      <c r="G37" s="58" t="s">
        <v>178</v>
      </c>
      <c r="H37" s="58" t="s">
        <v>178</v>
      </c>
      <c r="I37" s="58" t="s">
        <v>4821</v>
      </c>
      <c r="J37" s="58" t="s">
        <v>178</v>
      </c>
      <c r="K37" s="58" t="s">
        <v>4822</v>
      </c>
      <c r="L37" s="58" t="s">
        <v>178</v>
      </c>
      <c r="M37" s="58" t="s">
        <v>282</v>
      </c>
      <c r="N37" s="58" t="s">
        <v>178</v>
      </c>
      <c r="O37" s="58" t="s">
        <v>4823</v>
      </c>
    </row>
    <row r="38" spans="1:15" x14ac:dyDescent="0.25">
      <c r="A38" t="s">
        <v>2971</v>
      </c>
      <c r="B38" s="58" t="s">
        <v>178</v>
      </c>
      <c r="C38" s="58" t="s">
        <v>178</v>
      </c>
      <c r="D38" s="58" t="s">
        <v>178</v>
      </c>
      <c r="E38" s="58" t="s">
        <v>178</v>
      </c>
      <c r="F38" s="58" t="s">
        <v>178</v>
      </c>
      <c r="G38" s="58" t="s">
        <v>178</v>
      </c>
      <c r="H38" s="58" t="s">
        <v>178</v>
      </c>
      <c r="I38" s="58" t="s">
        <v>178</v>
      </c>
      <c r="J38" s="58" t="s">
        <v>178</v>
      </c>
      <c r="K38" s="58" t="s">
        <v>178</v>
      </c>
      <c r="L38" s="58" t="s">
        <v>178</v>
      </c>
      <c r="M38" s="58" t="s">
        <v>178</v>
      </c>
      <c r="N38" s="58" t="s">
        <v>178</v>
      </c>
      <c r="O38" s="58" t="s">
        <v>178</v>
      </c>
    </row>
    <row r="39" spans="1:15" x14ac:dyDescent="0.25">
      <c r="A39" t="s">
        <v>2978</v>
      </c>
      <c r="B39" s="58" t="s">
        <v>282</v>
      </c>
      <c r="C39" s="58" t="s">
        <v>4824</v>
      </c>
      <c r="D39" s="58" t="s">
        <v>282</v>
      </c>
      <c r="E39" s="58" t="s">
        <v>4825</v>
      </c>
      <c r="F39" s="58" t="s">
        <v>282</v>
      </c>
      <c r="G39" s="58" t="s">
        <v>282</v>
      </c>
      <c r="H39" s="58" t="s">
        <v>282</v>
      </c>
      <c r="I39" s="58" t="s">
        <v>4826</v>
      </c>
      <c r="J39" s="58" t="s">
        <v>282</v>
      </c>
      <c r="K39" s="58" t="s">
        <v>282</v>
      </c>
      <c r="L39" s="58" t="s">
        <v>282</v>
      </c>
      <c r="M39" s="58" t="s">
        <v>282</v>
      </c>
      <c r="N39" s="58" t="s">
        <v>282</v>
      </c>
      <c r="O39" s="58" t="s">
        <v>4827</v>
      </c>
    </row>
    <row r="40" spans="1:15" x14ac:dyDescent="0.25">
      <c r="A40" t="s">
        <v>2979</v>
      </c>
      <c r="B40" s="58" t="s">
        <v>178</v>
      </c>
      <c r="C40" s="58" t="s">
        <v>282</v>
      </c>
      <c r="D40" s="58" t="s">
        <v>178</v>
      </c>
      <c r="E40" s="58" t="s">
        <v>282</v>
      </c>
      <c r="F40" s="58" t="s">
        <v>178</v>
      </c>
      <c r="G40" s="58" t="s">
        <v>178</v>
      </c>
      <c r="H40" s="58" t="s">
        <v>178</v>
      </c>
      <c r="I40" s="58" t="s">
        <v>282</v>
      </c>
      <c r="J40" s="58" t="s">
        <v>178</v>
      </c>
      <c r="K40" s="58" t="s">
        <v>282</v>
      </c>
      <c r="L40" s="58" t="s">
        <v>178</v>
      </c>
      <c r="M40" s="58" t="s">
        <v>178</v>
      </c>
      <c r="N40" s="58" t="s">
        <v>178</v>
      </c>
      <c r="O40" s="58" t="s">
        <v>282</v>
      </c>
    </row>
    <row r="41" spans="1:15" x14ac:dyDescent="0.25">
      <c r="A41" t="s">
        <v>2980</v>
      </c>
      <c r="B41" s="58" t="s">
        <v>5285</v>
      </c>
      <c r="C41" s="58" t="s">
        <v>4828</v>
      </c>
      <c r="D41" s="58" t="s">
        <v>5286</v>
      </c>
      <c r="E41" s="58" t="s">
        <v>4829</v>
      </c>
      <c r="F41" s="58" t="s">
        <v>5286</v>
      </c>
      <c r="G41" s="58" t="s">
        <v>4829</v>
      </c>
      <c r="H41" s="58" t="s">
        <v>5287</v>
      </c>
      <c r="I41" s="58" t="s">
        <v>915</v>
      </c>
      <c r="J41" s="58" t="s">
        <v>5288</v>
      </c>
      <c r="K41" s="58" t="s">
        <v>4830</v>
      </c>
      <c r="L41" s="58" t="s">
        <v>5289</v>
      </c>
      <c r="M41" s="58" t="s">
        <v>4831</v>
      </c>
      <c r="N41" s="58" t="s">
        <v>5290</v>
      </c>
      <c r="O41" s="58" t="s">
        <v>2375</v>
      </c>
    </row>
    <row r="42" spans="1:15" x14ac:dyDescent="0.25">
      <c r="A42" t="s">
        <v>2987</v>
      </c>
      <c r="B42" s="58" t="s">
        <v>282</v>
      </c>
      <c r="C42" s="58" t="s">
        <v>282</v>
      </c>
      <c r="D42" s="58" t="s">
        <v>282</v>
      </c>
      <c r="E42" s="58" t="s">
        <v>282</v>
      </c>
      <c r="F42" s="58" t="s">
        <v>282</v>
      </c>
      <c r="G42" s="58" t="s">
        <v>282</v>
      </c>
      <c r="H42" s="58" t="s">
        <v>282</v>
      </c>
      <c r="I42" s="58" t="s">
        <v>282</v>
      </c>
      <c r="J42" s="58" t="s">
        <v>282</v>
      </c>
      <c r="K42" s="58" t="s">
        <v>282</v>
      </c>
      <c r="L42" s="58" t="s">
        <v>282</v>
      </c>
      <c r="M42" s="58" t="s">
        <v>282</v>
      </c>
      <c r="N42" s="58" t="s">
        <v>282</v>
      </c>
      <c r="O42" s="58" t="s">
        <v>282</v>
      </c>
    </row>
    <row r="43" spans="1:15" x14ac:dyDescent="0.25">
      <c r="A43" t="s">
        <v>2995</v>
      </c>
      <c r="B43" s="58" t="s">
        <v>178</v>
      </c>
      <c r="C43" s="58" t="s">
        <v>178</v>
      </c>
      <c r="D43" s="58" t="s">
        <v>178</v>
      </c>
      <c r="E43" s="58" t="s">
        <v>178</v>
      </c>
      <c r="F43" s="58" t="s">
        <v>178</v>
      </c>
      <c r="G43" s="58" t="s">
        <v>178</v>
      </c>
      <c r="H43" s="58" t="s">
        <v>178</v>
      </c>
      <c r="I43" s="58" t="s">
        <v>178</v>
      </c>
      <c r="J43" s="58" t="s">
        <v>178</v>
      </c>
      <c r="K43" s="58" t="s">
        <v>178</v>
      </c>
      <c r="L43" s="58" t="s">
        <v>178</v>
      </c>
      <c r="M43" s="58" t="s">
        <v>178</v>
      </c>
      <c r="N43" s="58" t="s">
        <v>178</v>
      </c>
      <c r="O43" s="58" t="s">
        <v>178</v>
      </c>
    </row>
    <row r="44" spans="1:15" x14ac:dyDescent="0.25">
      <c r="A44" t="s">
        <v>3003</v>
      </c>
      <c r="B44" s="58" t="s">
        <v>178</v>
      </c>
      <c r="C44" s="58" t="s">
        <v>178</v>
      </c>
      <c r="D44" s="58" t="s">
        <v>178</v>
      </c>
      <c r="E44" s="58" t="s">
        <v>178</v>
      </c>
      <c r="F44" s="58" t="s">
        <v>178</v>
      </c>
      <c r="G44" s="58" t="s">
        <v>178</v>
      </c>
      <c r="H44" s="58" t="s">
        <v>178</v>
      </c>
      <c r="I44" s="58" t="s">
        <v>178</v>
      </c>
      <c r="J44" s="58" t="s">
        <v>178</v>
      </c>
      <c r="K44" s="58" t="s">
        <v>178</v>
      </c>
      <c r="L44" s="58" t="s">
        <v>178</v>
      </c>
      <c r="M44" s="58" t="s">
        <v>178</v>
      </c>
      <c r="N44" s="58" t="s">
        <v>178</v>
      </c>
      <c r="O44" s="58" t="s">
        <v>178</v>
      </c>
    </row>
    <row r="45" spans="1:15" x14ac:dyDescent="0.25">
      <c r="A45" t="s">
        <v>3011</v>
      </c>
      <c r="B45" s="58" t="s">
        <v>178</v>
      </c>
      <c r="C45" s="58" t="s">
        <v>4832</v>
      </c>
      <c r="D45" s="58" t="s">
        <v>178</v>
      </c>
      <c r="E45" s="58" t="s">
        <v>4833</v>
      </c>
      <c r="F45" s="58" t="s">
        <v>178</v>
      </c>
      <c r="G45" s="58" t="s">
        <v>4833</v>
      </c>
      <c r="H45" s="58" t="s">
        <v>178</v>
      </c>
      <c r="I45" s="58" t="s">
        <v>4834</v>
      </c>
      <c r="J45" s="58" t="s">
        <v>178</v>
      </c>
      <c r="K45" s="58" t="s">
        <v>4835</v>
      </c>
      <c r="L45" s="58" t="s">
        <v>178</v>
      </c>
      <c r="M45" s="58" t="s">
        <v>4836</v>
      </c>
      <c r="N45" s="58" t="s">
        <v>178</v>
      </c>
      <c r="O45" s="58" t="s">
        <v>4837</v>
      </c>
    </row>
    <row r="46" spans="1:15" x14ac:dyDescent="0.25">
      <c r="A46" t="s">
        <v>3012</v>
      </c>
      <c r="B46" s="58" t="s">
        <v>282</v>
      </c>
      <c r="C46" s="58" t="s">
        <v>4838</v>
      </c>
      <c r="D46" s="58" t="s">
        <v>282</v>
      </c>
      <c r="E46" s="58" t="s">
        <v>4839</v>
      </c>
      <c r="F46" s="58" t="s">
        <v>282</v>
      </c>
      <c r="G46" s="58" t="s">
        <v>4840</v>
      </c>
      <c r="H46" s="58" t="s">
        <v>282</v>
      </c>
      <c r="I46" s="58" t="s">
        <v>4841</v>
      </c>
      <c r="J46" s="58" t="s">
        <v>282</v>
      </c>
      <c r="K46" s="58" t="s">
        <v>4842</v>
      </c>
      <c r="L46" s="58" t="s">
        <v>282</v>
      </c>
      <c r="M46" s="58" t="s">
        <v>4843</v>
      </c>
      <c r="N46" s="58" t="s">
        <v>282</v>
      </c>
      <c r="O46" s="58" t="s">
        <v>4844</v>
      </c>
    </row>
    <row r="47" spans="1:15" x14ac:dyDescent="0.25">
      <c r="A47" t="s">
        <v>3019</v>
      </c>
      <c r="B47" s="58" t="s">
        <v>5291</v>
      </c>
      <c r="C47" s="58" t="s">
        <v>4845</v>
      </c>
      <c r="D47" s="58" t="s">
        <v>5292</v>
      </c>
      <c r="E47" s="58" t="s">
        <v>4846</v>
      </c>
      <c r="F47" s="58" t="s">
        <v>5292</v>
      </c>
      <c r="G47" s="58" t="s">
        <v>4846</v>
      </c>
      <c r="H47" s="58" t="s">
        <v>4113</v>
      </c>
      <c r="I47" s="58" t="s">
        <v>4847</v>
      </c>
      <c r="J47" s="58" t="s">
        <v>5293</v>
      </c>
      <c r="K47" s="58" t="s">
        <v>3698</v>
      </c>
      <c r="L47" s="58" t="s">
        <v>5294</v>
      </c>
      <c r="M47" s="58" t="s">
        <v>4848</v>
      </c>
      <c r="N47" s="58" t="s">
        <v>5295</v>
      </c>
      <c r="O47" s="58" t="s">
        <v>4849</v>
      </c>
    </row>
    <row r="48" spans="1:15" x14ac:dyDescent="0.25">
      <c r="A48" t="s">
        <v>3026</v>
      </c>
      <c r="B48" s="58" t="s">
        <v>5296</v>
      </c>
      <c r="C48" s="58" t="s">
        <v>4850</v>
      </c>
      <c r="D48" s="58" t="s">
        <v>5297</v>
      </c>
      <c r="E48" s="58" t="s">
        <v>4851</v>
      </c>
      <c r="F48" s="58" t="s">
        <v>5297</v>
      </c>
      <c r="G48" s="58" t="s">
        <v>4852</v>
      </c>
      <c r="H48" s="58" t="s">
        <v>5296</v>
      </c>
      <c r="I48" s="58" t="s">
        <v>4853</v>
      </c>
      <c r="J48" s="58" t="s">
        <v>5298</v>
      </c>
      <c r="K48" s="58" t="s">
        <v>4854</v>
      </c>
      <c r="L48" s="58" t="s">
        <v>5299</v>
      </c>
      <c r="M48" s="58" t="s">
        <v>4855</v>
      </c>
      <c r="N48" s="58" t="s">
        <v>5300</v>
      </c>
      <c r="O48" s="58" t="s">
        <v>4856</v>
      </c>
    </row>
    <row r="49" spans="1:15" x14ac:dyDescent="0.25">
      <c r="A49" t="s">
        <v>3033</v>
      </c>
      <c r="B49" s="58" t="s">
        <v>178</v>
      </c>
      <c r="C49" s="58" t="s">
        <v>178</v>
      </c>
      <c r="D49" s="58" t="s">
        <v>178</v>
      </c>
      <c r="E49" s="58" t="s">
        <v>178</v>
      </c>
      <c r="F49" s="58" t="s">
        <v>178</v>
      </c>
      <c r="G49" s="58" t="s">
        <v>178</v>
      </c>
      <c r="H49" s="58" t="s">
        <v>178</v>
      </c>
      <c r="I49" s="58" t="s">
        <v>178</v>
      </c>
      <c r="J49" s="58" t="s">
        <v>178</v>
      </c>
      <c r="K49" s="58" t="s">
        <v>178</v>
      </c>
      <c r="L49" s="58" t="s">
        <v>178</v>
      </c>
      <c r="M49" s="58" t="s">
        <v>178</v>
      </c>
      <c r="N49" s="58" t="s">
        <v>178</v>
      </c>
      <c r="O49" s="58" t="s">
        <v>178</v>
      </c>
    </row>
    <row r="50" spans="1:15" x14ac:dyDescent="0.25">
      <c r="A50" t="s">
        <v>3037</v>
      </c>
      <c r="B50" s="58" t="s">
        <v>5301</v>
      </c>
      <c r="C50" s="58" t="s">
        <v>4857</v>
      </c>
      <c r="D50" s="58" t="s">
        <v>5302</v>
      </c>
      <c r="E50" s="58" t="s">
        <v>4858</v>
      </c>
      <c r="F50" s="58" t="s">
        <v>5303</v>
      </c>
      <c r="G50" s="58" t="s">
        <v>4859</v>
      </c>
      <c r="H50" s="58" t="s">
        <v>5304</v>
      </c>
      <c r="I50" s="58" t="s">
        <v>4860</v>
      </c>
      <c r="J50" s="58" t="s">
        <v>5305</v>
      </c>
      <c r="K50" s="58" t="s">
        <v>4861</v>
      </c>
      <c r="L50" s="58" t="s">
        <v>5306</v>
      </c>
      <c r="M50" s="58" t="s">
        <v>4862</v>
      </c>
      <c r="N50" s="58" t="s">
        <v>5307</v>
      </c>
      <c r="O50" s="58" t="s">
        <v>4863</v>
      </c>
    </row>
    <row r="51" spans="1:15" x14ac:dyDescent="0.25">
      <c r="A51" t="s">
        <v>3044</v>
      </c>
      <c r="B51" s="58" t="s">
        <v>5308</v>
      </c>
      <c r="C51" s="58" t="s">
        <v>4864</v>
      </c>
      <c r="D51" s="58" t="s">
        <v>5309</v>
      </c>
      <c r="E51" s="58" t="s">
        <v>4865</v>
      </c>
      <c r="F51" s="58" t="s">
        <v>178</v>
      </c>
      <c r="G51" s="58" t="s">
        <v>178</v>
      </c>
      <c r="H51" s="58" t="s">
        <v>5310</v>
      </c>
      <c r="I51" s="58" t="s">
        <v>4866</v>
      </c>
      <c r="J51" s="58" t="s">
        <v>5311</v>
      </c>
      <c r="K51" s="58" t="s">
        <v>4867</v>
      </c>
      <c r="L51" s="58" t="s">
        <v>5312</v>
      </c>
      <c r="M51" s="58" t="s">
        <v>4868</v>
      </c>
      <c r="N51" s="58" t="s">
        <v>5313</v>
      </c>
      <c r="O51" s="58" t="s">
        <v>4869</v>
      </c>
    </row>
    <row r="52" spans="1:15" x14ac:dyDescent="0.25">
      <c r="A52" t="s">
        <v>3045</v>
      </c>
      <c r="B52" s="58" t="s">
        <v>178</v>
      </c>
      <c r="C52" s="58" t="s">
        <v>178</v>
      </c>
      <c r="D52" s="58" t="s">
        <v>178</v>
      </c>
      <c r="E52" s="58" t="s">
        <v>178</v>
      </c>
      <c r="F52" s="58" t="s">
        <v>178</v>
      </c>
      <c r="G52" s="58" t="s">
        <v>178</v>
      </c>
      <c r="H52" s="58" t="s">
        <v>178</v>
      </c>
      <c r="I52" s="58" t="s">
        <v>178</v>
      </c>
      <c r="J52" s="58" t="s">
        <v>178</v>
      </c>
      <c r="K52" s="58" t="s">
        <v>178</v>
      </c>
      <c r="L52" s="58" t="s">
        <v>178</v>
      </c>
      <c r="M52" s="58" t="s">
        <v>178</v>
      </c>
      <c r="N52" s="58" t="s">
        <v>178</v>
      </c>
      <c r="O52" s="58" t="s">
        <v>178</v>
      </c>
    </row>
    <row r="53" spans="1:15" x14ac:dyDescent="0.25">
      <c r="A53" t="s">
        <v>3052</v>
      </c>
      <c r="B53" s="58" t="s">
        <v>5314</v>
      </c>
      <c r="C53" s="58" t="s">
        <v>4870</v>
      </c>
      <c r="D53" s="58" t="s">
        <v>5315</v>
      </c>
      <c r="E53" s="58" t="s">
        <v>4871</v>
      </c>
      <c r="F53" s="58" t="s">
        <v>5315</v>
      </c>
      <c r="G53" s="58" t="s">
        <v>4871</v>
      </c>
      <c r="H53" s="58" t="s">
        <v>5316</v>
      </c>
      <c r="I53" s="58" t="s">
        <v>4872</v>
      </c>
      <c r="J53" s="58" t="s">
        <v>5317</v>
      </c>
      <c r="K53" s="58" t="s">
        <v>4873</v>
      </c>
      <c r="L53" s="58" t="s">
        <v>5318</v>
      </c>
      <c r="M53" s="58" t="s">
        <v>4874</v>
      </c>
      <c r="N53" s="58" t="s">
        <v>5319</v>
      </c>
      <c r="O53" s="58" t="s">
        <v>4875</v>
      </c>
    </row>
    <row r="54" spans="1:15" x14ac:dyDescent="0.25">
      <c r="A54" t="s">
        <v>3060</v>
      </c>
      <c r="B54" s="58" t="s">
        <v>178</v>
      </c>
      <c r="C54" s="58" t="s">
        <v>178</v>
      </c>
      <c r="D54" s="58" t="s">
        <v>178</v>
      </c>
      <c r="E54" s="58" t="s">
        <v>178</v>
      </c>
      <c r="F54" s="58" t="s">
        <v>178</v>
      </c>
      <c r="G54" s="58" t="s">
        <v>178</v>
      </c>
      <c r="H54" s="58" t="s">
        <v>178</v>
      </c>
      <c r="I54" s="58" t="s">
        <v>178</v>
      </c>
      <c r="J54" s="58" t="s">
        <v>178</v>
      </c>
      <c r="K54" s="58" t="s">
        <v>178</v>
      </c>
      <c r="L54" s="58" t="s">
        <v>178</v>
      </c>
      <c r="M54" s="58" t="s">
        <v>178</v>
      </c>
      <c r="N54" s="58" t="s">
        <v>178</v>
      </c>
      <c r="O54" s="58" t="s">
        <v>178</v>
      </c>
    </row>
    <row r="55" spans="1:15" x14ac:dyDescent="0.25">
      <c r="A55" t="s">
        <v>3068</v>
      </c>
      <c r="B55" s="58" t="s">
        <v>178</v>
      </c>
      <c r="C55" s="58" t="s">
        <v>178</v>
      </c>
      <c r="D55" s="58" t="s">
        <v>178</v>
      </c>
      <c r="E55" s="58" t="s">
        <v>178</v>
      </c>
      <c r="F55" s="58" t="s">
        <v>178</v>
      </c>
      <c r="G55" s="58" t="s">
        <v>178</v>
      </c>
      <c r="H55" s="58" t="s">
        <v>178</v>
      </c>
      <c r="I55" s="58" t="s">
        <v>178</v>
      </c>
      <c r="J55" s="58" t="s">
        <v>178</v>
      </c>
      <c r="K55" s="58" t="s">
        <v>178</v>
      </c>
      <c r="L55" s="58" t="s">
        <v>178</v>
      </c>
      <c r="M55" s="58" t="s">
        <v>178</v>
      </c>
      <c r="N55" s="58" t="s">
        <v>178</v>
      </c>
      <c r="O55" s="58" t="s">
        <v>178</v>
      </c>
    </row>
    <row r="56" spans="1:15" x14ac:dyDescent="0.25">
      <c r="A56" t="s">
        <v>3076</v>
      </c>
      <c r="B56" s="58" t="s">
        <v>5320</v>
      </c>
      <c r="C56" s="58" t="s">
        <v>4477</v>
      </c>
      <c r="D56" s="58" t="s">
        <v>5321</v>
      </c>
      <c r="E56" s="58" t="s">
        <v>4876</v>
      </c>
      <c r="F56" s="58" t="s">
        <v>5321</v>
      </c>
      <c r="G56" s="58" t="s">
        <v>4876</v>
      </c>
      <c r="H56" s="58" t="s">
        <v>5322</v>
      </c>
      <c r="I56" s="58" t="s">
        <v>4477</v>
      </c>
      <c r="J56" s="58" t="s">
        <v>5323</v>
      </c>
      <c r="K56" s="58" t="s">
        <v>282</v>
      </c>
      <c r="L56" s="58" t="s">
        <v>3885</v>
      </c>
      <c r="M56" s="58" t="s">
        <v>282</v>
      </c>
      <c r="N56" s="58" t="s">
        <v>5324</v>
      </c>
      <c r="O56" s="58" t="s">
        <v>4876</v>
      </c>
    </row>
    <row r="57" spans="1:15" x14ac:dyDescent="0.25">
      <c r="A57" t="s">
        <v>3083</v>
      </c>
      <c r="B57" s="58" t="s">
        <v>178</v>
      </c>
      <c r="C57" s="58" t="s">
        <v>178</v>
      </c>
      <c r="D57" s="58" t="s">
        <v>178</v>
      </c>
      <c r="E57" s="58" t="s">
        <v>178</v>
      </c>
      <c r="F57" s="58" t="s">
        <v>178</v>
      </c>
      <c r="G57" s="58" t="s">
        <v>178</v>
      </c>
      <c r="H57" s="58" t="s">
        <v>178</v>
      </c>
      <c r="I57" s="58" t="s">
        <v>178</v>
      </c>
      <c r="J57" s="58" t="s">
        <v>178</v>
      </c>
      <c r="K57" s="58" t="s">
        <v>178</v>
      </c>
      <c r="L57" s="58" t="s">
        <v>178</v>
      </c>
      <c r="M57" s="58" t="s">
        <v>178</v>
      </c>
      <c r="N57" s="58" t="s">
        <v>178</v>
      </c>
      <c r="O57" s="58" t="s">
        <v>178</v>
      </c>
    </row>
    <row r="58" spans="1:15" x14ac:dyDescent="0.25">
      <c r="A58" t="s">
        <v>3088</v>
      </c>
      <c r="B58" s="58" t="s">
        <v>178</v>
      </c>
      <c r="C58" s="58" t="s">
        <v>178</v>
      </c>
      <c r="D58" s="58" t="s">
        <v>178</v>
      </c>
      <c r="E58" s="58" t="s">
        <v>178</v>
      </c>
      <c r="F58" s="58" t="s">
        <v>178</v>
      </c>
      <c r="G58" s="58" t="s">
        <v>178</v>
      </c>
      <c r="H58" s="58" t="s">
        <v>178</v>
      </c>
      <c r="I58" s="58" t="s">
        <v>178</v>
      </c>
      <c r="J58" s="58" t="s">
        <v>178</v>
      </c>
      <c r="K58" s="58" t="s">
        <v>178</v>
      </c>
      <c r="L58" s="58" t="s">
        <v>178</v>
      </c>
      <c r="M58" s="58" t="s">
        <v>178</v>
      </c>
      <c r="N58" s="58" t="s">
        <v>178</v>
      </c>
      <c r="O58" s="58" t="s">
        <v>178</v>
      </c>
    </row>
    <row r="59" spans="1:15" x14ac:dyDescent="0.25">
      <c r="A59" t="s">
        <v>3096</v>
      </c>
      <c r="B59" s="58" t="s">
        <v>282</v>
      </c>
      <c r="C59" s="58" t="s">
        <v>282</v>
      </c>
      <c r="D59" s="58" t="s">
        <v>282</v>
      </c>
      <c r="E59" s="58" t="s">
        <v>282</v>
      </c>
      <c r="F59" s="58" t="s">
        <v>178</v>
      </c>
      <c r="G59" s="58" t="s">
        <v>178</v>
      </c>
      <c r="H59" s="58" t="s">
        <v>282</v>
      </c>
      <c r="I59" s="58" t="s">
        <v>282</v>
      </c>
      <c r="J59" s="58" t="s">
        <v>282</v>
      </c>
      <c r="K59" s="58" t="s">
        <v>282</v>
      </c>
      <c r="L59" s="58" t="s">
        <v>282</v>
      </c>
      <c r="M59" s="58" t="s">
        <v>178</v>
      </c>
      <c r="N59" s="58" t="s">
        <v>282</v>
      </c>
      <c r="O59" s="58" t="s">
        <v>282</v>
      </c>
    </row>
    <row r="60" spans="1:15" x14ac:dyDescent="0.25">
      <c r="A60" t="s">
        <v>3104</v>
      </c>
      <c r="B60" s="58" t="s">
        <v>5325</v>
      </c>
      <c r="C60" s="58" t="s">
        <v>4877</v>
      </c>
      <c r="D60" s="58" t="s">
        <v>5326</v>
      </c>
      <c r="E60" s="58" t="s">
        <v>4878</v>
      </c>
      <c r="F60" s="58" t="s">
        <v>5326</v>
      </c>
      <c r="G60" s="58" t="s">
        <v>4879</v>
      </c>
      <c r="H60" s="58" t="s">
        <v>5327</v>
      </c>
      <c r="I60" s="58" t="s">
        <v>4880</v>
      </c>
      <c r="J60" s="58" t="s">
        <v>5328</v>
      </c>
      <c r="K60" s="58" t="s">
        <v>4881</v>
      </c>
      <c r="L60" s="58" t="s">
        <v>5329</v>
      </c>
      <c r="M60" s="58" t="s">
        <v>4882</v>
      </c>
      <c r="N60" s="58" t="s">
        <v>5330</v>
      </c>
      <c r="O60" s="58" t="s">
        <v>4883</v>
      </c>
    </row>
    <row r="61" spans="1:15" x14ac:dyDescent="0.25">
      <c r="A61" t="s">
        <v>3112</v>
      </c>
      <c r="B61" s="58" t="s">
        <v>5331</v>
      </c>
      <c r="C61" s="58" t="s">
        <v>282</v>
      </c>
      <c r="D61" s="58" t="s">
        <v>5115</v>
      </c>
      <c r="E61" s="58" t="s">
        <v>4884</v>
      </c>
      <c r="F61" s="58" t="s">
        <v>5115</v>
      </c>
      <c r="G61" s="58" t="s">
        <v>178</v>
      </c>
      <c r="H61" s="58" t="s">
        <v>5332</v>
      </c>
      <c r="I61" s="58" t="s">
        <v>4885</v>
      </c>
      <c r="J61" s="58" t="s">
        <v>5333</v>
      </c>
      <c r="K61" s="58" t="s">
        <v>282</v>
      </c>
      <c r="L61" s="58" t="s">
        <v>5334</v>
      </c>
      <c r="M61" s="58" t="s">
        <v>282</v>
      </c>
      <c r="N61" s="58" t="s">
        <v>5335</v>
      </c>
      <c r="O61" s="58" t="s">
        <v>4885</v>
      </c>
    </row>
    <row r="62" spans="1:15" x14ac:dyDescent="0.25">
      <c r="A62" t="s">
        <v>3119</v>
      </c>
      <c r="B62" s="58" t="s">
        <v>178</v>
      </c>
      <c r="C62" s="58" t="s">
        <v>282</v>
      </c>
      <c r="D62" s="58" t="s">
        <v>178</v>
      </c>
      <c r="E62" s="58" t="s">
        <v>282</v>
      </c>
      <c r="F62" s="58" t="s">
        <v>178</v>
      </c>
      <c r="G62" s="58" t="s">
        <v>282</v>
      </c>
      <c r="H62" s="58" t="s">
        <v>178</v>
      </c>
      <c r="I62" s="58" t="s">
        <v>282</v>
      </c>
      <c r="J62" s="58" t="s">
        <v>178</v>
      </c>
      <c r="K62" s="58" t="s">
        <v>282</v>
      </c>
      <c r="L62" s="58" t="s">
        <v>178</v>
      </c>
      <c r="M62" s="58" t="s">
        <v>282</v>
      </c>
      <c r="N62" s="58" t="s">
        <v>178</v>
      </c>
      <c r="O62" s="58" t="s">
        <v>282</v>
      </c>
    </row>
    <row r="63" spans="1:15" x14ac:dyDescent="0.25">
      <c r="A63" t="s">
        <v>3120</v>
      </c>
      <c r="B63" s="58" t="s">
        <v>282</v>
      </c>
      <c r="C63" s="58" t="s">
        <v>282</v>
      </c>
      <c r="D63" s="58" t="s">
        <v>282</v>
      </c>
      <c r="E63" s="58" t="s">
        <v>282</v>
      </c>
      <c r="F63" s="58" t="s">
        <v>282</v>
      </c>
      <c r="G63" s="58" t="s">
        <v>282</v>
      </c>
      <c r="H63" s="58" t="s">
        <v>282</v>
      </c>
      <c r="I63" s="58" t="s">
        <v>282</v>
      </c>
      <c r="J63" s="58" t="s">
        <v>282</v>
      </c>
      <c r="K63" s="58" t="s">
        <v>282</v>
      </c>
      <c r="L63" s="58" t="s">
        <v>282</v>
      </c>
      <c r="M63" s="58" t="s">
        <v>282</v>
      </c>
      <c r="N63" s="58" t="s">
        <v>282</v>
      </c>
      <c r="O63" s="58" t="s">
        <v>282</v>
      </c>
    </row>
    <row r="64" spans="1:15" x14ac:dyDescent="0.25">
      <c r="A64" t="s">
        <v>3128</v>
      </c>
      <c r="B64" s="58" t="s">
        <v>5336</v>
      </c>
      <c r="C64" s="58" t="s">
        <v>4886</v>
      </c>
      <c r="D64" s="58" t="s">
        <v>5337</v>
      </c>
      <c r="E64" s="58" t="s">
        <v>4887</v>
      </c>
      <c r="F64" s="58" t="s">
        <v>5338</v>
      </c>
      <c r="G64" s="58" t="s">
        <v>4888</v>
      </c>
      <c r="H64" s="58" t="s">
        <v>5339</v>
      </c>
      <c r="I64" s="58" t="s">
        <v>4889</v>
      </c>
      <c r="J64" s="58" t="s">
        <v>5340</v>
      </c>
      <c r="K64" s="58" t="s">
        <v>4890</v>
      </c>
      <c r="L64" s="58" t="s">
        <v>5341</v>
      </c>
      <c r="M64" s="58" t="s">
        <v>4891</v>
      </c>
      <c r="N64" s="58" t="s">
        <v>5037</v>
      </c>
      <c r="O64" s="58" t="s">
        <v>4892</v>
      </c>
    </row>
    <row r="65" spans="1:15" x14ac:dyDescent="0.25">
      <c r="A65" t="s">
        <v>3129</v>
      </c>
      <c r="B65" s="58" t="s">
        <v>5342</v>
      </c>
      <c r="C65" s="58" t="s">
        <v>4893</v>
      </c>
      <c r="D65" s="58" t="s">
        <v>5343</v>
      </c>
      <c r="E65" s="58" t="s">
        <v>4894</v>
      </c>
      <c r="F65" s="58" t="s">
        <v>5343</v>
      </c>
      <c r="G65" s="58" t="s">
        <v>282</v>
      </c>
      <c r="H65" s="58" t="s">
        <v>5344</v>
      </c>
      <c r="I65" s="58" t="s">
        <v>4895</v>
      </c>
      <c r="J65" s="58" t="s">
        <v>5345</v>
      </c>
      <c r="K65" s="58" t="s">
        <v>4893</v>
      </c>
      <c r="L65" s="58" t="s">
        <v>5346</v>
      </c>
      <c r="M65" s="58" t="s">
        <v>4896</v>
      </c>
      <c r="N65" s="58" t="s">
        <v>5347</v>
      </c>
      <c r="O65" s="58" t="s">
        <v>4897</v>
      </c>
    </row>
    <row r="66" spans="1:15" x14ac:dyDescent="0.25">
      <c r="A66" t="s">
        <v>3130</v>
      </c>
      <c r="B66" s="58" t="s">
        <v>178</v>
      </c>
      <c r="C66" s="58" t="s">
        <v>178</v>
      </c>
      <c r="D66" s="58" t="s">
        <v>178</v>
      </c>
      <c r="E66" s="58" t="s">
        <v>178</v>
      </c>
      <c r="F66" s="58" t="s">
        <v>178</v>
      </c>
      <c r="G66" s="58" t="s">
        <v>178</v>
      </c>
      <c r="H66" s="58" t="s">
        <v>178</v>
      </c>
      <c r="I66" s="58" t="s">
        <v>178</v>
      </c>
      <c r="J66" s="58" t="s">
        <v>178</v>
      </c>
      <c r="K66" s="58" t="s">
        <v>178</v>
      </c>
      <c r="L66" s="58" t="s">
        <v>178</v>
      </c>
      <c r="M66" s="58" t="s">
        <v>178</v>
      </c>
      <c r="N66" s="58" t="s">
        <v>178</v>
      </c>
      <c r="O66" s="58" t="s">
        <v>178</v>
      </c>
    </row>
    <row r="67" spans="1:15" x14ac:dyDescent="0.25">
      <c r="A67" t="s">
        <v>3138</v>
      </c>
      <c r="B67" s="58" t="s">
        <v>178</v>
      </c>
      <c r="C67" s="58" t="s">
        <v>178</v>
      </c>
      <c r="D67" s="58" t="s">
        <v>178</v>
      </c>
      <c r="E67" s="58" t="s">
        <v>178</v>
      </c>
      <c r="F67" s="58" t="s">
        <v>178</v>
      </c>
      <c r="G67" s="58" t="s">
        <v>178</v>
      </c>
      <c r="H67" s="58" t="s">
        <v>178</v>
      </c>
      <c r="I67" s="58" t="s">
        <v>178</v>
      </c>
      <c r="J67" s="58" t="s">
        <v>178</v>
      </c>
      <c r="K67" s="58" t="s">
        <v>178</v>
      </c>
      <c r="L67" s="58" t="s">
        <v>178</v>
      </c>
      <c r="M67" s="58" t="s">
        <v>178</v>
      </c>
      <c r="N67" s="58" t="s">
        <v>178</v>
      </c>
      <c r="O67" s="58" t="s">
        <v>178</v>
      </c>
    </row>
    <row r="68" spans="1:15" x14ac:dyDescent="0.25">
      <c r="A68" t="s">
        <v>3145</v>
      </c>
      <c r="B68" s="58" t="s">
        <v>178</v>
      </c>
      <c r="C68" s="58" t="s">
        <v>178</v>
      </c>
      <c r="D68" s="58" t="s">
        <v>178</v>
      </c>
      <c r="E68" s="58" t="s">
        <v>178</v>
      </c>
      <c r="F68" s="58" t="s">
        <v>178</v>
      </c>
      <c r="G68" s="58" t="s">
        <v>178</v>
      </c>
      <c r="H68" s="58" t="s">
        <v>178</v>
      </c>
      <c r="I68" s="58" t="s">
        <v>178</v>
      </c>
      <c r="J68" s="58" t="s">
        <v>178</v>
      </c>
      <c r="K68" s="58" t="s">
        <v>178</v>
      </c>
      <c r="L68" s="58" t="s">
        <v>178</v>
      </c>
      <c r="M68" s="58" t="s">
        <v>178</v>
      </c>
      <c r="N68" s="58" t="s">
        <v>178</v>
      </c>
      <c r="O68" s="58" t="s">
        <v>178</v>
      </c>
    </row>
    <row r="69" spans="1:15" x14ac:dyDescent="0.25">
      <c r="A69" t="s">
        <v>3150</v>
      </c>
      <c r="B69" s="58" t="s">
        <v>282</v>
      </c>
      <c r="C69" s="58" t="s">
        <v>282</v>
      </c>
      <c r="D69" s="58" t="s">
        <v>282</v>
      </c>
      <c r="E69" s="58" t="s">
        <v>282</v>
      </c>
      <c r="F69" s="58" t="s">
        <v>282</v>
      </c>
      <c r="G69" s="58" t="s">
        <v>282</v>
      </c>
      <c r="H69" s="58" t="s">
        <v>282</v>
      </c>
      <c r="I69" s="58" t="s">
        <v>282</v>
      </c>
      <c r="J69" s="58" t="s">
        <v>282</v>
      </c>
      <c r="K69" s="58" t="s">
        <v>282</v>
      </c>
      <c r="L69" s="58" t="s">
        <v>282</v>
      </c>
      <c r="M69" s="58" t="s">
        <v>282</v>
      </c>
      <c r="N69" s="58" t="s">
        <v>282</v>
      </c>
      <c r="O69" s="58" t="s">
        <v>282</v>
      </c>
    </row>
    <row r="70" spans="1:15" x14ac:dyDescent="0.25">
      <c r="A70" t="s">
        <v>3157</v>
      </c>
      <c r="B70" s="58" t="s">
        <v>282</v>
      </c>
      <c r="C70" s="58" t="s">
        <v>282</v>
      </c>
      <c r="D70" s="58" t="s">
        <v>282</v>
      </c>
      <c r="E70" s="58" t="s">
        <v>282</v>
      </c>
      <c r="F70" s="58" t="s">
        <v>282</v>
      </c>
      <c r="G70" s="58" t="s">
        <v>282</v>
      </c>
      <c r="H70" s="58" t="s">
        <v>282</v>
      </c>
      <c r="I70" s="58" t="s">
        <v>282</v>
      </c>
      <c r="J70" s="58" t="s">
        <v>282</v>
      </c>
      <c r="K70" s="58" t="s">
        <v>282</v>
      </c>
      <c r="L70" s="58" t="s">
        <v>282</v>
      </c>
      <c r="M70" s="58" t="s">
        <v>282</v>
      </c>
      <c r="N70" s="58" t="s">
        <v>282</v>
      </c>
      <c r="O70" s="58" t="s">
        <v>282</v>
      </c>
    </row>
    <row r="71" spans="1:15" x14ac:dyDescent="0.25">
      <c r="A71" t="s">
        <v>3164</v>
      </c>
      <c r="B71" s="58" t="s">
        <v>178</v>
      </c>
      <c r="C71" s="58" t="s">
        <v>178</v>
      </c>
      <c r="D71" s="58" t="s">
        <v>178</v>
      </c>
      <c r="E71" s="58" t="s">
        <v>178</v>
      </c>
      <c r="F71" s="58" t="s">
        <v>178</v>
      </c>
      <c r="G71" s="58" t="s">
        <v>178</v>
      </c>
      <c r="H71" s="58" t="s">
        <v>178</v>
      </c>
      <c r="I71" s="58" t="s">
        <v>178</v>
      </c>
      <c r="J71" s="58" t="s">
        <v>178</v>
      </c>
      <c r="K71" s="58" t="s">
        <v>178</v>
      </c>
      <c r="L71" s="58" t="s">
        <v>178</v>
      </c>
      <c r="M71" s="58" t="s">
        <v>178</v>
      </c>
      <c r="N71" s="58" t="s">
        <v>178</v>
      </c>
      <c r="O71" s="58" t="s">
        <v>178</v>
      </c>
    </row>
    <row r="72" spans="1:15" x14ac:dyDescent="0.25">
      <c r="A72" t="s">
        <v>3171</v>
      </c>
      <c r="B72" s="58" t="s">
        <v>282</v>
      </c>
      <c r="C72" s="58" t="s">
        <v>282</v>
      </c>
      <c r="D72" s="58" t="s">
        <v>282</v>
      </c>
      <c r="E72" s="58" t="s">
        <v>282</v>
      </c>
      <c r="F72" s="58" t="s">
        <v>178</v>
      </c>
      <c r="G72" s="58" t="s">
        <v>178</v>
      </c>
      <c r="H72" s="58" t="s">
        <v>282</v>
      </c>
      <c r="I72" s="58" t="s">
        <v>282</v>
      </c>
      <c r="J72" s="58" t="s">
        <v>282</v>
      </c>
      <c r="K72" s="58" t="s">
        <v>282</v>
      </c>
      <c r="L72" s="58" t="s">
        <v>282</v>
      </c>
      <c r="M72" s="58" t="s">
        <v>282</v>
      </c>
      <c r="N72" s="58" t="s">
        <v>282</v>
      </c>
      <c r="O72" s="58" t="s">
        <v>282</v>
      </c>
    </row>
    <row r="73" spans="1:15" x14ac:dyDescent="0.25">
      <c r="A73" t="s">
        <v>3177</v>
      </c>
      <c r="B73" s="58" t="s">
        <v>178</v>
      </c>
      <c r="C73" s="58" t="s">
        <v>178</v>
      </c>
      <c r="D73" s="58" t="s">
        <v>178</v>
      </c>
      <c r="E73" s="58" t="s">
        <v>178</v>
      </c>
      <c r="F73" s="58" t="s">
        <v>178</v>
      </c>
      <c r="G73" s="58" t="s">
        <v>178</v>
      </c>
      <c r="H73" s="58" t="s">
        <v>178</v>
      </c>
      <c r="I73" s="58" t="s">
        <v>178</v>
      </c>
      <c r="J73" s="58" t="s">
        <v>178</v>
      </c>
      <c r="K73" s="58" t="s">
        <v>178</v>
      </c>
      <c r="L73" s="58" t="s">
        <v>178</v>
      </c>
      <c r="M73" s="58" t="s">
        <v>178</v>
      </c>
      <c r="N73" s="58" t="s">
        <v>178</v>
      </c>
      <c r="O73" s="58" t="s">
        <v>178</v>
      </c>
    </row>
    <row r="74" spans="1:15" x14ac:dyDescent="0.25">
      <c r="A74" t="s">
        <v>3185</v>
      </c>
      <c r="B74" s="58" t="s">
        <v>5348</v>
      </c>
      <c r="C74" s="58" t="s">
        <v>4898</v>
      </c>
      <c r="D74" s="58" t="s">
        <v>5349</v>
      </c>
      <c r="E74" s="58" t="s">
        <v>4899</v>
      </c>
      <c r="F74" s="58" t="s">
        <v>5349</v>
      </c>
      <c r="G74" s="58" t="s">
        <v>4899</v>
      </c>
      <c r="H74" s="58" t="s">
        <v>5350</v>
      </c>
      <c r="I74" s="58" t="s">
        <v>4900</v>
      </c>
      <c r="J74" s="58" t="s">
        <v>5351</v>
      </c>
      <c r="K74" s="58" t="s">
        <v>4901</v>
      </c>
      <c r="L74" s="58" t="s">
        <v>5352</v>
      </c>
      <c r="M74" s="58" t="s">
        <v>4902</v>
      </c>
      <c r="N74" s="58" t="s">
        <v>5353</v>
      </c>
      <c r="O74" s="58" t="s">
        <v>4903</v>
      </c>
    </row>
    <row r="75" spans="1:15" x14ac:dyDescent="0.25">
      <c r="A75" t="s">
        <v>3192</v>
      </c>
      <c r="B75" s="58" t="s">
        <v>178</v>
      </c>
      <c r="C75" s="58" t="s">
        <v>178</v>
      </c>
      <c r="D75" s="58" t="s">
        <v>178</v>
      </c>
      <c r="E75" s="58" t="s">
        <v>178</v>
      </c>
      <c r="F75" s="58" t="s">
        <v>178</v>
      </c>
      <c r="G75" s="58" t="s">
        <v>178</v>
      </c>
      <c r="H75" s="58" t="s">
        <v>178</v>
      </c>
      <c r="I75" s="58" t="s">
        <v>178</v>
      </c>
      <c r="J75" s="58" t="s">
        <v>178</v>
      </c>
      <c r="K75" s="58" t="s">
        <v>178</v>
      </c>
      <c r="L75" s="58" t="s">
        <v>178</v>
      </c>
      <c r="M75" s="58" t="s">
        <v>178</v>
      </c>
      <c r="N75" s="58" t="s">
        <v>178</v>
      </c>
      <c r="O75" s="58" t="s">
        <v>178</v>
      </c>
    </row>
    <row r="76" spans="1:15" x14ac:dyDescent="0.25">
      <c r="A76" t="s">
        <v>3200</v>
      </c>
      <c r="B76" s="58" t="s">
        <v>178</v>
      </c>
      <c r="C76" s="58" t="s">
        <v>178</v>
      </c>
      <c r="D76" s="58" t="s">
        <v>178</v>
      </c>
      <c r="E76" s="58" t="s">
        <v>178</v>
      </c>
      <c r="F76" s="58" t="s">
        <v>178</v>
      </c>
      <c r="G76" s="58" t="s">
        <v>178</v>
      </c>
      <c r="H76" s="58" t="s">
        <v>178</v>
      </c>
      <c r="I76" s="58" t="s">
        <v>178</v>
      </c>
      <c r="J76" s="58" t="s">
        <v>178</v>
      </c>
      <c r="K76" s="58" t="s">
        <v>178</v>
      </c>
      <c r="L76" s="58" t="s">
        <v>178</v>
      </c>
      <c r="M76" s="58" t="s">
        <v>178</v>
      </c>
      <c r="N76" s="58" t="s">
        <v>178</v>
      </c>
      <c r="O76" s="58" t="s">
        <v>178</v>
      </c>
    </row>
    <row r="77" spans="1:15" x14ac:dyDescent="0.25">
      <c r="A77" t="s">
        <v>3207</v>
      </c>
      <c r="B77" s="58" t="s">
        <v>5354</v>
      </c>
      <c r="C77" s="58" t="s">
        <v>4904</v>
      </c>
      <c r="D77" s="58" t="s">
        <v>5355</v>
      </c>
      <c r="E77" s="58" t="s">
        <v>4905</v>
      </c>
      <c r="F77" s="58" t="s">
        <v>5356</v>
      </c>
      <c r="G77" s="58" t="s">
        <v>4906</v>
      </c>
      <c r="H77" s="58" t="s">
        <v>5357</v>
      </c>
      <c r="I77" s="58" t="s">
        <v>4907</v>
      </c>
      <c r="J77" s="58" t="s">
        <v>5358</v>
      </c>
      <c r="K77" s="58" t="s">
        <v>4908</v>
      </c>
      <c r="L77" s="58" t="s">
        <v>5359</v>
      </c>
      <c r="M77" s="58" t="s">
        <v>4909</v>
      </c>
      <c r="N77" s="58" t="s">
        <v>5360</v>
      </c>
      <c r="O77" s="58" t="s">
        <v>4910</v>
      </c>
    </row>
    <row r="78" spans="1:15" x14ac:dyDescent="0.25">
      <c r="A78" t="s">
        <v>3215</v>
      </c>
      <c r="B78" s="58" t="s">
        <v>178</v>
      </c>
      <c r="C78" s="58" t="s">
        <v>178</v>
      </c>
      <c r="D78" s="58" t="s">
        <v>178</v>
      </c>
      <c r="E78" s="58" t="s">
        <v>178</v>
      </c>
      <c r="F78" s="58" t="s">
        <v>178</v>
      </c>
      <c r="G78" s="58" t="s">
        <v>178</v>
      </c>
      <c r="H78" s="58" t="s">
        <v>178</v>
      </c>
      <c r="I78" s="58" t="s">
        <v>178</v>
      </c>
      <c r="J78" s="58" t="s">
        <v>178</v>
      </c>
      <c r="K78" s="58" t="s">
        <v>178</v>
      </c>
      <c r="L78" s="58" t="s">
        <v>178</v>
      </c>
      <c r="M78" s="58" t="s">
        <v>178</v>
      </c>
      <c r="N78" s="58" t="s">
        <v>178</v>
      </c>
      <c r="O78" s="58" t="s">
        <v>178</v>
      </c>
    </row>
    <row r="79" spans="1:15" x14ac:dyDescent="0.25">
      <c r="A79" t="s">
        <v>3223</v>
      </c>
      <c r="B79" s="58" t="s">
        <v>5361</v>
      </c>
      <c r="C79" s="58" t="s">
        <v>4911</v>
      </c>
      <c r="D79" s="58" t="s">
        <v>5362</v>
      </c>
      <c r="E79" s="58" t="s">
        <v>4912</v>
      </c>
      <c r="F79" s="58" t="s">
        <v>5363</v>
      </c>
      <c r="G79" s="58" t="s">
        <v>4913</v>
      </c>
      <c r="H79" s="58" t="s">
        <v>5364</v>
      </c>
      <c r="I79" s="58" t="s">
        <v>4914</v>
      </c>
      <c r="J79" s="58" t="s">
        <v>5365</v>
      </c>
      <c r="K79" s="58" t="s">
        <v>4915</v>
      </c>
      <c r="L79" s="58" t="s">
        <v>5366</v>
      </c>
      <c r="M79" s="58" t="s">
        <v>4916</v>
      </c>
      <c r="N79" s="58" t="s">
        <v>5367</v>
      </c>
      <c r="O79" s="58" t="s">
        <v>4917</v>
      </c>
    </row>
    <row r="80" spans="1:15" x14ac:dyDescent="0.25">
      <c r="A80" t="s">
        <v>3231</v>
      </c>
      <c r="B80" s="58" t="s">
        <v>178</v>
      </c>
      <c r="C80" s="58" t="s">
        <v>282</v>
      </c>
      <c r="D80" s="58" t="s">
        <v>178</v>
      </c>
      <c r="E80" s="58" t="s">
        <v>282</v>
      </c>
      <c r="F80" s="58" t="s">
        <v>178</v>
      </c>
      <c r="G80" s="58" t="s">
        <v>282</v>
      </c>
      <c r="H80" s="58" t="s">
        <v>178</v>
      </c>
      <c r="I80" s="58" t="s">
        <v>282</v>
      </c>
      <c r="J80" s="58" t="s">
        <v>178</v>
      </c>
      <c r="K80" s="58" t="s">
        <v>282</v>
      </c>
      <c r="L80" s="58" t="s">
        <v>178</v>
      </c>
      <c r="M80" s="58" t="s">
        <v>282</v>
      </c>
      <c r="N80" s="58" t="s">
        <v>178</v>
      </c>
      <c r="O80" s="58" t="s">
        <v>282</v>
      </c>
    </row>
    <row r="81" spans="1:15" x14ac:dyDescent="0.25">
      <c r="A81" t="s">
        <v>3239</v>
      </c>
      <c r="B81" s="58" t="s">
        <v>178</v>
      </c>
      <c r="C81" s="58" t="s">
        <v>178</v>
      </c>
      <c r="D81" s="58" t="s">
        <v>178</v>
      </c>
      <c r="E81" s="58" t="s">
        <v>178</v>
      </c>
      <c r="F81" s="58" t="s">
        <v>178</v>
      </c>
      <c r="G81" s="58" t="s">
        <v>178</v>
      </c>
      <c r="H81" s="58" t="s">
        <v>178</v>
      </c>
      <c r="I81" s="58" t="s">
        <v>178</v>
      </c>
      <c r="J81" s="58" t="s">
        <v>178</v>
      </c>
      <c r="K81" s="58" t="s">
        <v>178</v>
      </c>
      <c r="L81" s="58" t="s">
        <v>178</v>
      </c>
      <c r="M81" s="58" t="s">
        <v>178</v>
      </c>
      <c r="N81" s="58" t="s">
        <v>178</v>
      </c>
      <c r="O81" s="58" t="s">
        <v>178</v>
      </c>
    </row>
    <row r="82" spans="1:15" x14ac:dyDescent="0.25">
      <c r="A82" t="s">
        <v>3247</v>
      </c>
      <c r="B82" s="58" t="s">
        <v>178</v>
      </c>
      <c r="C82" s="58" t="s">
        <v>178</v>
      </c>
      <c r="D82" s="58" t="s">
        <v>178</v>
      </c>
      <c r="E82" s="58" t="s">
        <v>178</v>
      </c>
      <c r="F82" s="58" t="s">
        <v>178</v>
      </c>
      <c r="G82" s="58" t="s">
        <v>178</v>
      </c>
      <c r="H82" s="58" t="s">
        <v>178</v>
      </c>
      <c r="I82" s="58" t="s">
        <v>178</v>
      </c>
      <c r="J82" s="58" t="s">
        <v>178</v>
      </c>
      <c r="K82" s="58" t="s">
        <v>178</v>
      </c>
      <c r="L82" s="58" t="s">
        <v>178</v>
      </c>
      <c r="M82" s="58" t="s">
        <v>178</v>
      </c>
      <c r="N82" s="58" t="s">
        <v>178</v>
      </c>
      <c r="O82" s="58" t="s">
        <v>178</v>
      </c>
    </row>
    <row r="83" spans="1:15" x14ac:dyDescent="0.25">
      <c r="A83" t="s">
        <v>3254</v>
      </c>
      <c r="B83" s="58" t="s">
        <v>282</v>
      </c>
      <c r="C83" s="58" t="s">
        <v>282</v>
      </c>
      <c r="D83" s="58" t="s">
        <v>282</v>
      </c>
      <c r="E83" s="58" t="s">
        <v>282</v>
      </c>
      <c r="F83" s="58" t="s">
        <v>282</v>
      </c>
      <c r="G83" s="58" t="s">
        <v>178</v>
      </c>
      <c r="H83" s="58" t="s">
        <v>282</v>
      </c>
      <c r="I83" s="58" t="s">
        <v>282</v>
      </c>
      <c r="J83" s="58" t="s">
        <v>282</v>
      </c>
      <c r="K83" s="58" t="s">
        <v>282</v>
      </c>
      <c r="L83" s="58" t="s">
        <v>282</v>
      </c>
      <c r="M83" s="58" t="s">
        <v>282</v>
      </c>
      <c r="N83" s="58" t="s">
        <v>282</v>
      </c>
      <c r="O83" s="58" t="s">
        <v>282</v>
      </c>
    </row>
    <row r="84" spans="1:15" x14ac:dyDescent="0.25">
      <c r="A84" t="s">
        <v>3262</v>
      </c>
      <c r="B84" s="58" t="s">
        <v>282</v>
      </c>
      <c r="C84" s="58" t="s">
        <v>4918</v>
      </c>
      <c r="D84" s="58" t="s">
        <v>282</v>
      </c>
      <c r="E84" s="58" t="s">
        <v>4919</v>
      </c>
      <c r="F84" s="58" t="s">
        <v>282</v>
      </c>
      <c r="G84" s="58" t="s">
        <v>4920</v>
      </c>
      <c r="H84" s="58" t="s">
        <v>282</v>
      </c>
      <c r="I84" s="58" t="s">
        <v>4921</v>
      </c>
      <c r="J84" s="58" t="s">
        <v>282</v>
      </c>
      <c r="K84" s="58" t="s">
        <v>4922</v>
      </c>
      <c r="L84" s="58" t="s">
        <v>282</v>
      </c>
      <c r="M84" s="58" t="s">
        <v>4923</v>
      </c>
      <c r="N84" s="58" t="s">
        <v>282</v>
      </c>
      <c r="O84" s="58" t="s">
        <v>4924</v>
      </c>
    </row>
    <row r="85" spans="1:15" x14ac:dyDescent="0.25">
      <c r="A85" t="s">
        <v>3269</v>
      </c>
      <c r="B85" s="58" t="s">
        <v>5368</v>
      </c>
      <c r="C85" s="58" t="s">
        <v>4925</v>
      </c>
      <c r="D85" s="58" t="s">
        <v>5369</v>
      </c>
      <c r="E85" s="58" t="s">
        <v>4926</v>
      </c>
      <c r="F85" s="58" t="s">
        <v>5369</v>
      </c>
      <c r="G85" s="58" t="s">
        <v>4927</v>
      </c>
      <c r="H85" s="58" t="s">
        <v>5370</v>
      </c>
      <c r="I85" s="58" t="s">
        <v>4928</v>
      </c>
      <c r="J85" s="58" t="s">
        <v>5371</v>
      </c>
      <c r="K85" s="58" t="s">
        <v>4929</v>
      </c>
      <c r="L85" s="58" t="s">
        <v>5372</v>
      </c>
      <c r="M85" s="58" t="s">
        <v>4930</v>
      </c>
      <c r="N85" s="58" t="s">
        <v>5373</v>
      </c>
      <c r="O85" s="58" t="s">
        <v>4931</v>
      </c>
    </row>
    <row r="86" spans="1:15" x14ac:dyDescent="0.25">
      <c r="A86" t="s">
        <v>3270</v>
      </c>
      <c r="B86" s="58" t="s">
        <v>178</v>
      </c>
      <c r="C86" s="58" t="s">
        <v>282</v>
      </c>
      <c r="D86" s="58" t="s">
        <v>178</v>
      </c>
      <c r="E86" s="58" t="s">
        <v>282</v>
      </c>
      <c r="F86" s="58" t="s">
        <v>178</v>
      </c>
      <c r="G86" s="58" t="s">
        <v>282</v>
      </c>
      <c r="H86" s="58" t="s">
        <v>178</v>
      </c>
      <c r="I86" s="58" t="s">
        <v>282</v>
      </c>
      <c r="J86" s="58" t="s">
        <v>178</v>
      </c>
      <c r="K86" s="58" t="s">
        <v>282</v>
      </c>
      <c r="L86" s="58" t="s">
        <v>178</v>
      </c>
      <c r="M86" s="58" t="s">
        <v>282</v>
      </c>
      <c r="N86" s="58" t="s">
        <v>178</v>
      </c>
      <c r="O86" s="58" t="s">
        <v>282</v>
      </c>
    </row>
    <row r="87" spans="1:15" x14ac:dyDescent="0.25">
      <c r="A87" t="s">
        <v>3277</v>
      </c>
      <c r="B87" s="58" t="s">
        <v>5374</v>
      </c>
      <c r="C87" s="58" t="s">
        <v>4932</v>
      </c>
      <c r="D87" s="58" t="s">
        <v>5375</v>
      </c>
      <c r="E87" s="58" t="s">
        <v>4933</v>
      </c>
      <c r="F87" s="58" t="s">
        <v>5375</v>
      </c>
      <c r="G87" s="58" t="s">
        <v>4934</v>
      </c>
      <c r="H87" s="58" t="s">
        <v>5376</v>
      </c>
      <c r="I87" s="58" t="s">
        <v>4935</v>
      </c>
      <c r="J87" s="58" t="s">
        <v>5377</v>
      </c>
      <c r="K87" s="58" t="s">
        <v>4936</v>
      </c>
      <c r="L87" s="58" t="s">
        <v>5378</v>
      </c>
      <c r="M87" s="58" t="s">
        <v>4937</v>
      </c>
      <c r="N87" s="58" t="s">
        <v>5379</v>
      </c>
      <c r="O87" s="58" t="s">
        <v>4938</v>
      </c>
    </row>
    <row r="88" spans="1:15" x14ac:dyDescent="0.25">
      <c r="A88" t="s">
        <v>3278</v>
      </c>
      <c r="B88" s="58" t="s">
        <v>282</v>
      </c>
      <c r="C88" s="58" t="s">
        <v>282</v>
      </c>
      <c r="D88" s="58" t="s">
        <v>5380</v>
      </c>
      <c r="E88" s="58" t="s">
        <v>282</v>
      </c>
      <c r="F88" s="58" t="s">
        <v>5380</v>
      </c>
      <c r="G88" s="58" t="s">
        <v>282</v>
      </c>
      <c r="H88" s="58" t="s">
        <v>5381</v>
      </c>
      <c r="I88" s="58" t="s">
        <v>282</v>
      </c>
      <c r="J88" s="58" t="s">
        <v>282</v>
      </c>
      <c r="K88" s="58" t="s">
        <v>282</v>
      </c>
      <c r="L88" s="58" t="s">
        <v>282</v>
      </c>
      <c r="M88" s="58" t="s">
        <v>282</v>
      </c>
      <c r="N88" s="58" t="s">
        <v>5382</v>
      </c>
      <c r="O88" s="58" t="s">
        <v>282</v>
      </c>
    </row>
    <row r="89" spans="1:15" x14ac:dyDescent="0.25">
      <c r="A89" t="s">
        <v>3286</v>
      </c>
      <c r="B89" s="58" t="s">
        <v>5383</v>
      </c>
      <c r="C89" s="58" t="s">
        <v>4939</v>
      </c>
      <c r="D89" s="58" t="s">
        <v>5384</v>
      </c>
      <c r="E89" s="58" t="s">
        <v>4940</v>
      </c>
      <c r="F89" s="58" t="s">
        <v>5384</v>
      </c>
      <c r="G89" s="58" t="s">
        <v>4940</v>
      </c>
      <c r="H89" s="58" t="s">
        <v>5385</v>
      </c>
      <c r="I89" s="58" t="s">
        <v>4941</v>
      </c>
      <c r="J89" s="58" t="s">
        <v>5386</v>
      </c>
      <c r="K89" s="58" t="s">
        <v>4942</v>
      </c>
      <c r="L89" s="58" t="s">
        <v>5387</v>
      </c>
      <c r="M89" s="58" t="s">
        <v>4943</v>
      </c>
      <c r="N89" s="58" t="s">
        <v>5388</v>
      </c>
      <c r="O89" s="58" t="s">
        <v>4944</v>
      </c>
    </row>
    <row r="90" spans="1:15" x14ac:dyDescent="0.25">
      <c r="A90" t="s">
        <v>3293</v>
      </c>
      <c r="B90" s="58" t="s">
        <v>178</v>
      </c>
      <c r="C90" s="58" t="s">
        <v>178</v>
      </c>
      <c r="D90" s="58" t="s">
        <v>178</v>
      </c>
      <c r="E90" s="58" t="s">
        <v>178</v>
      </c>
      <c r="F90" s="58" t="s">
        <v>178</v>
      </c>
      <c r="G90" s="58" t="s">
        <v>178</v>
      </c>
      <c r="H90" s="58" t="s">
        <v>178</v>
      </c>
      <c r="I90" s="58" t="s">
        <v>178</v>
      </c>
      <c r="J90" s="58" t="s">
        <v>178</v>
      </c>
      <c r="K90" s="58" t="s">
        <v>178</v>
      </c>
      <c r="L90" s="58" t="s">
        <v>178</v>
      </c>
      <c r="M90" s="58" t="s">
        <v>178</v>
      </c>
      <c r="N90" s="58" t="s">
        <v>178</v>
      </c>
      <c r="O90" s="58" t="s">
        <v>178</v>
      </c>
    </row>
    <row r="91" spans="1:15" x14ac:dyDescent="0.25">
      <c r="A91" t="s">
        <v>3300</v>
      </c>
      <c r="B91" s="58" t="s">
        <v>5389</v>
      </c>
      <c r="C91" s="58" t="s">
        <v>4945</v>
      </c>
      <c r="D91" s="58" t="s">
        <v>5390</v>
      </c>
      <c r="E91" s="58" t="s">
        <v>4946</v>
      </c>
      <c r="F91" s="58" t="s">
        <v>5390</v>
      </c>
      <c r="G91" s="58" t="s">
        <v>4947</v>
      </c>
      <c r="H91" s="58" t="s">
        <v>5391</v>
      </c>
      <c r="I91" s="58" t="s">
        <v>3721</v>
      </c>
      <c r="J91" s="58" t="s">
        <v>5392</v>
      </c>
      <c r="K91" s="58" t="s">
        <v>4948</v>
      </c>
      <c r="L91" s="58" t="s">
        <v>5393</v>
      </c>
      <c r="M91" s="58" t="s">
        <v>4949</v>
      </c>
      <c r="N91" s="58" t="s">
        <v>5394</v>
      </c>
      <c r="O91" s="58" t="s">
        <v>4950</v>
      </c>
    </row>
    <row r="92" spans="1:15" x14ac:dyDescent="0.25">
      <c r="A92" t="s">
        <v>3308</v>
      </c>
      <c r="B92" s="58" t="s">
        <v>5395</v>
      </c>
      <c r="C92" s="58" t="s">
        <v>4951</v>
      </c>
      <c r="D92" s="58" t="s">
        <v>5396</v>
      </c>
      <c r="E92" s="58" t="s">
        <v>4952</v>
      </c>
      <c r="F92" s="58" t="s">
        <v>5396</v>
      </c>
      <c r="G92" s="58" t="s">
        <v>4953</v>
      </c>
      <c r="H92" s="58" t="s">
        <v>5397</v>
      </c>
      <c r="I92" s="58" t="s">
        <v>4954</v>
      </c>
      <c r="J92" s="58" t="s">
        <v>5398</v>
      </c>
      <c r="K92" s="58" t="s">
        <v>4955</v>
      </c>
      <c r="L92" s="58" t="s">
        <v>5399</v>
      </c>
      <c r="M92" s="58" t="s">
        <v>4956</v>
      </c>
      <c r="N92" s="58" t="s">
        <v>5400</v>
      </c>
      <c r="O92" s="58" t="s">
        <v>4957</v>
      </c>
    </row>
    <row r="93" spans="1:15" x14ac:dyDescent="0.25">
      <c r="A93" t="s">
        <v>3316</v>
      </c>
      <c r="B93" s="58" t="s">
        <v>178</v>
      </c>
      <c r="C93" s="58" t="s">
        <v>282</v>
      </c>
      <c r="D93" s="58" t="s">
        <v>178</v>
      </c>
      <c r="E93" s="58" t="s">
        <v>282</v>
      </c>
      <c r="F93" s="58" t="s">
        <v>178</v>
      </c>
      <c r="G93" s="58" t="s">
        <v>282</v>
      </c>
      <c r="H93" s="58" t="s">
        <v>178</v>
      </c>
      <c r="I93" s="58" t="s">
        <v>282</v>
      </c>
      <c r="J93" s="58" t="s">
        <v>178</v>
      </c>
      <c r="K93" s="58" t="s">
        <v>282</v>
      </c>
      <c r="L93" s="58" t="s">
        <v>178</v>
      </c>
      <c r="M93" s="58" t="s">
        <v>282</v>
      </c>
      <c r="N93" s="58" t="s">
        <v>178</v>
      </c>
      <c r="O93" s="58" t="s">
        <v>282</v>
      </c>
    </row>
    <row r="94" spans="1:15" x14ac:dyDescent="0.25">
      <c r="A94" t="s">
        <v>3323</v>
      </c>
      <c r="B94" s="58" t="s">
        <v>282</v>
      </c>
      <c r="C94" s="58" t="s">
        <v>282</v>
      </c>
      <c r="D94" s="58" t="s">
        <v>282</v>
      </c>
      <c r="E94" s="58" t="s">
        <v>282</v>
      </c>
      <c r="F94" s="58" t="s">
        <v>282</v>
      </c>
      <c r="G94" s="58" t="s">
        <v>282</v>
      </c>
      <c r="H94" s="58" t="s">
        <v>282</v>
      </c>
      <c r="I94" s="58" t="s">
        <v>282</v>
      </c>
      <c r="J94" s="58" t="s">
        <v>282</v>
      </c>
      <c r="K94" s="58" t="s">
        <v>282</v>
      </c>
      <c r="L94" s="58" t="s">
        <v>282</v>
      </c>
      <c r="M94" s="58" t="s">
        <v>282</v>
      </c>
      <c r="N94" s="58" t="s">
        <v>282</v>
      </c>
      <c r="O94" s="58" t="s">
        <v>282</v>
      </c>
    </row>
    <row r="95" spans="1:15" x14ac:dyDescent="0.25">
      <c r="A95" t="s">
        <v>3330</v>
      </c>
      <c r="B95" s="58" t="s">
        <v>1519</v>
      </c>
      <c r="C95" s="58" t="s">
        <v>870</v>
      </c>
      <c r="D95" s="58" t="s">
        <v>5401</v>
      </c>
      <c r="E95" s="58" t="s">
        <v>4958</v>
      </c>
      <c r="F95" s="58" t="s">
        <v>5402</v>
      </c>
      <c r="G95" s="58" t="s">
        <v>4959</v>
      </c>
      <c r="H95" s="58" t="s">
        <v>1924</v>
      </c>
      <c r="I95" s="58" t="s">
        <v>4960</v>
      </c>
      <c r="J95" s="58" t="s">
        <v>5403</v>
      </c>
      <c r="K95" s="58" t="s">
        <v>4961</v>
      </c>
      <c r="L95" s="58" t="s">
        <v>5404</v>
      </c>
      <c r="M95" s="58" t="s">
        <v>1069</v>
      </c>
      <c r="N95" s="58" t="s">
        <v>5405</v>
      </c>
      <c r="O95" s="58" t="s">
        <v>4962</v>
      </c>
    </row>
    <row r="96" spans="1:15" x14ac:dyDescent="0.25">
      <c r="B96" s="58"/>
      <c r="C96" s="58"/>
      <c r="D96" s="58"/>
      <c r="E96" s="58"/>
      <c r="F96" s="58"/>
      <c r="G96" s="58"/>
      <c r="H96" s="58"/>
      <c r="I96" s="58"/>
      <c r="J96" s="58"/>
      <c r="K96" s="58"/>
      <c r="L96" s="58"/>
      <c r="M96" s="58"/>
      <c r="N96" s="58"/>
      <c r="O96" s="58"/>
    </row>
    <row r="97" spans="1:1" x14ac:dyDescent="0.25">
      <c r="A97" t="s">
        <v>224</v>
      </c>
    </row>
    <row r="98" spans="1:1" x14ac:dyDescent="0.25">
      <c r="A98" t="s">
        <v>707</v>
      </c>
    </row>
    <row r="100" spans="1:1" x14ac:dyDescent="0.25">
      <c r="A100" t="s">
        <v>189</v>
      </c>
    </row>
    <row r="101" spans="1:1" x14ac:dyDescent="0.25">
      <c r="A101" t="s">
        <v>283</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C95"/>
  <sheetViews>
    <sheetView workbookViewId="0"/>
  </sheetViews>
  <sheetFormatPr defaultRowHeight="15" x14ac:dyDescent="0.25"/>
  <cols>
    <col min="1" max="1" width="54.7109375" customWidth="1"/>
    <col min="2" max="2" width="90.7109375" customWidth="1"/>
  </cols>
  <sheetData>
    <row r="1" spans="1:3" x14ac:dyDescent="0.25">
      <c r="A1" s="4" t="s">
        <v>69</v>
      </c>
      <c r="C1" s="1" t="str">
        <f>HYPERLINK("#'INDEX'!A1", "Back to INDEX")</f>
        <v>Back to INDEX</v>
      </c>
    </row>
    <row r="2" spans="1:3" x14ac:dyDescent="0.25">
      <c r="A2" s="3" t="s">
        <v>1247</v>
      </c>
      <c r="B2" s="3" t="s">
        <v>1248</v>
      </c>
    </row>
    <row r="3" spans="1:3" x14ac:dyDescent="0.25">
      <c r="A3" t="s">
        <v>4184</v>
      </c>
      <c r="B3" s="59" t="s">
        <v>5406</v>
      </c>
    </row>
    <row r="4" spans="1:3" x14ac:dyDescent="0.25">
      <c r="A4" t="s">
        <v>4226</v>
      </c>
      <c r="B4" s="59" t="s">
        <v>5407</v>
      </c>
    </row>
    <row r="5" spans="1:3" x14ac:dyDescent="0.25">
      <c r="A5" t="s">
        <v>4296</v>
      </c>
      <c r="B5" s="59" t="s">
        <v>5408</v>
      </c>
    </row>
    <row r="6" spans="1:3" x14ac:dyDescent="0.25">
      <c r="A6" t="s">
        <v>4216</v>
      </c>
      <c r="B6" s="59" t="s">
        <v>5409</v>
      </c>
    </row>
    <row r="7" spans="1:3" x14ac:dyDescent="0.25">
      <c r="A7" t="s">
        <v>4230</v>
      </c>
      <c r="B7" s="59" t="s">
        <v>5410</v>
      </c>
    </row>
    <row r="8" spans="1:3" x14ac:dyDescent="0.25">
      <c r="A8" t="s">
        <v>4262</v>
      </c>
      <c r="B8" s="59" t="s">
        <v>5411</v>
      </c>
    </row>
    <row r="9" spans="1:3" x14ac:dyDescent="0.25">
      <c r="A9" t="s">
        <v>4302</v>
      </c>
      <c r="B9" s="59" t="s">
        <v>5412</v>
      </c>
    </row>
    <row r="10" spans="1:3" x14ac:dyDescent="0.25">
      <c r="A10" t="s">
        <v>4198</v>
      </c>
      <c r="B10" s="59" t="s">
        <v>5413</v>
      </c>
    </row>
    <row r="11" spans="1:3" x14ac:dyDescent="0.25">
      <c r="A11" t="s">
        <v>4305</v>
      </c>
      <c r="B11" s="59" t="s">
        <v>5414</v>
      </c>
    </row>
    <row r="12" spans="1:3" x14ac:dyDescent="0.25">
      <c r="A12" t="s">
        <v>4242</v>
      </c>
      <c r="B12" s="59" t="s">
        <v>5415</v>
      </c>
    </row>
    <row r="13" spans="1:3" x14ac:dyDescent="0.25">
      <c r="A13" t="s">
        <v>4178</v>
      </c>
      <c r="B13" s="59" t="s">
        <v>5416</v>
      </c>
    </row>
    <row r="14" spans="1:3" x14ac:dyDescent="0.25">
      <c r="A14" t="s">
        <v>4321</v>
      </c>
      <c r="B14" s="59" t="s">
        <v>5417</v>
      </c>
    </row>
    <row r="15" spans="1:3" x14ac:dyDescent="0.25">
      <c r="A15" t="s">
        <v>4278</v>
      </c>
      <c r="B15" s="59" t="s">
        <v>5418</v>
      </c>
    </row>
    <row r="16" spans="1:3" x14ac:dyDescent="0.25">
      <c r="A16" t="s">
        <v>4264</v>
      </c>
      <c r="B16" s="59" t="s">
        <v>5419</v>
      </c>
    </row>
    <row r="17" spans="1:2" x14ac:dyDescent="0.25">
      <c r="A17" t="s">
        <v>4212</v>
      </c>
      <c r="B17" s="59" t="s">
        <v>5420</v>
      </c>
    </row>
    <row r="18" spans="1:2" x14ac:dyDescent="0.25">
      <c r="A18" t="s">
        <v>4326</v>
      </c>
      <c r="B18" s="59" t="s">
        <v>5421</v>
      </c>
    </row>
    <row r="19" spans="1:2" x14ac:dyDescent="0.25">
      <c r="A19" t="s">
        <v>4238</v>
      </c>
      <c r="B19" s="59" t="s">
        <v>5422</v>
      </c>
    </row>
    <row r="20" spans="1:2" x14ac:dyDescent="0.25">
      <c r="A20" t="s">
        <v>4220</v>
      </c>
      <c r="B20" s="59" t="s">
        <v>5423</v>
      </c>
    </row>
    <row r="21" spans="1:2" x14ac:dyDescent="0.25">
      <c r="A21" t="s">
        <v>4327</v>
      </c>
      <c r="B21" s="59" t="s">
        <v>5424</v>
      </c>
    </row>
    <row r="22" spans="1:2" x14ac:dyDescent="0.25">
      <c r="A22" t="s">
        <v>4258</v>
      </c>
      <c r="B22" s="59" t="s">
        <v>5425</v>
      </c>
    </row>
    <row r="23" spans="1:2" x14ac:dyDescent="0.25">
      <c r="A23" t="s">
        <v>4309</v>
      </c>
      <c r="B23" s="59" t="s">
        <v>5426</v>
      </c>
    </row>
    <row r="24" spans="1:2" x14ac:dyDescent="0.25">
      <c r="A24" t="s">
        <v>4308</v>
      </c>
      <c r="B24" s="59" t="s">
        <v>5427</v>
      </c>
    </row>
    <row r="25" spans="1:2" x14ac:dyDescent="0.25">
      <c r="A25" t="s">
        <v>4306</v>
      </c>
      <c r="B25" s="59" t="s">
        <v>5428</v>
      </c>
    </row>
    <row r="26" spans="1:2" x14ac:dyDescent="0.25">
      <c r="A26" t="s">
        <v>4240</v>
      </c>
      <c r="B26" s="59" t="s">
        <v>5429</v>
      </c>
    </row>
    <row r="27" spans="1:2" x14ac:dyDescent="0.25">
      <c r="A27" t="s">
        <v>4294</v>
      </c>
      <c r="B27" s="59" t="s">
        <v>5430</v>
      </c>
    </row>
    <row r="28" spans="1:2" x14ac:dyDescent="0.25">
      <c r="A28" t="s">
        <v>4322</v>
      </c>
      <c r="B28" s="59" t="s">
        <v>5431</v>
      </c>
    </row>
    <row r="29" spans="1:2" x14ac:dyDescent="0.25">
      <c r="A29" t="s">
        <v>4218</v>
      </c>
      <c r="B29" s="59" t="s">
        <v>5432</v>
      </c>
    </row>
    <row r="30" spans="1:2" x14ac:dyDescent="0.25">
      <c r="A30" t="s">
        <v>4280</v>
      </c>
      <c r="B30" s="59" t="s">
        <v>5433</v>
      </c>
    </row>
    <row r="31" spans="1:2" x14ac:dyDescent="0.25">
      <c r="A31" t="s">
        <v>4214</v>
      </c>
      <c r="B31" s="59" t="s">
        <v>5434</v>
      </c>
    </row>
    <row r="32" spans="1:2" x14ac:dyDescent="0.25">
      <c r="A32" t="s">
        <v>4274</v>
      </c>
      <c r="B32" s="59" t="s">
        <v>5435</v>
      </c>
    </row>
    <row r="33" spans="1:2" x14ac:dyDescent="0.25">
      <c r="A33" t="s">
        <v>4234</v>
      </c>
      <c r="B33" s="59" t="s">
        <v>282</v>
      </c>
    </row>
    <row r="34" spans="1:2" x14ac:dyDescent="0.25">
      <c r="A34" t="s">
        <v>4248</v>
      </c>
      <c r="B34" s="59" t="s">
        <v>282</v>
      </c>
    </row>
    <row r="35" spans="1:2" x14ac:dyDescent="0.25">
      <c r="A35" t="s">
        <v>4268</v>
      </c>
      <c r="B35" s="59" t="s">
        <v>282</v>
      </c>
    </row>
    <row r="36" spans="1:2" x14ac:dyDescent="0.25">
      <c r="A36" t="s">
        <v>4204</v>
      </c>
      <c r="B36" s="59" t="s">
        <v>282</v>
      </c>
    </row>
    <row r="37" spans="1:2" x14ac:dyDescent="0.25">
      <c r="A37" t="s">
        <v>4244</v>
      </c>
      <c r="B37" s="59" t="s">
        <v>282</v>
      </c>
    </row>
    <row r="38" spans="1:2" x14ac:dyDescent="0.25">
      <c r="A38" t="s">
        <v>4246</v>
      </c>
      <c r="B38" s="59" t="s">
        <v>282</v>
      </c>
    </row>
    <row r="39" spans="1:2" x14ac:dyDescent="0.25">
      <c r="A39" t="s">
        <v>4250</v>
      </c>
      <c r="B39" s="59" t="s">
        <v>282</v>
      </c>
    </row>
    <row r="40" spans="1:2" x14ac:dyDescent="0.25">
      <c r="A40" t="s">
        <v>4276</v>
      </c>
      <c r="B40" s="59" t="s">
        <v>282</v>
      </c>
    </row>
    <row r="41" spans="1:2" x14ac:dyDescent="0.25">
      <c r="A41" t="s">
        <v>4298</v>
      </c>
      <c r="B41" s="59" t="s">
        <v>282</v>
      </c>
    </row>
    <row r="42" spans="1:2" x14ac:dyDescent="0.25">
      <c r="A42" t="s">
        <v>4208</v>
      </c>
      <c r="B42" s="59" t="s">
        <v>282</v>
      </c>
    </row>
    <row r="43" spans="1:2" x14ac:dyDescent="0.25">
      <c r="A43" t="s">
        <v>4188</v>
      </c>
      <c r="B43" s="59" t="s">
        <v>282</v>
      </c>
    </row>
    <row r="44" spans="1:2" x14ac:dyDescent="0.25">
      <c r="A44" t="s">
        <v>4228</v>
      </c>
      <c r="B44" s="59" t="s">
        <v>282</v>
      </c>
    </row>
    <row r="45" spans="1:2" x14ac:dyDescent="0.25">
      <c r="A45" t="s">
        <v>4256</v>
      </c>
      <c r="B45" s="59" t="s">
        <v>282</v>
      </c>
    </row>
    <row r="46" spans="1:2" x14ac:dyDescent="0.25">
      <c r="A46" t="s">
        <v>4315</v>
      </c>
      <c r="B46" s="59" t="s">
        <v>282</v>
      </c>
    </row>
    <row r="47" spans="1:2" x14ac:dyDescent="0.25">
      <c r="A47" t="s">
        <v>4254</v>
      </c>
      <c r="B47" s="59" t="s">
        <v>282</v>
      </c>
    </row>
    <row r="48" spans="1:2" x14ac:dyDescent="0.25">
      <c r="A48" t="s">
        <v>4176</v>
      </c>
      <c r="B48" s="59" t="s">
        <v>282</v>
      </c>
    </row>
    <row r="49" spans="1:2" x14ac:dyDescent="0.25">
      <c r="A49" t="s">
        <v>4206</v>
      </c>
      <c r="B49" s="59" t="s">
        <v>282</v>
      </c>
    </row>
    <row r="50" spans="1:2" x14ac:dyDescent="0.25">
      <c r="A50" t="s">
        <v>4303</v>
      </c>
      <c r="B50" s="59" t="s">
        <v>178</v>
      </c>
    </row>
    <row r="51" spans="1:2" x14ac:dyDescent="0.25">
      <c r="A51" t="s">
        <v>4202</v>
      </c>
      <c r="B51" s="59" t="s">
        <v>178</v>
      </c>
    </row>
    <row r="52" spans="1:2" x14ac:dyDescent="0.25">
      <c r="A52" t="s">
        <v>4270</v>
      </c>
      <c r="B52" s="59" t="s">
        <v>178</v>
      </c>
    </row>
    <row r="53" spans="1:2" x14ac:dyDescent="0.25">
      <c r="A53" t="s">
        <v>4304</v>
      </c>
      <c r="B53" s="59" t="s">
        <v>282</v>
      </c>
    </row>
    <row r="54" spans="1:2" x14ac:dyDescent="0.25">
      <c r="A54" t="s">
        <v>4272</v>
      </c>
      <c r="B54" s="59" t="s">
        <v>178</v>
      </c>
    </row>
    <row r="55" spans="1:2" x14ac:dyDescent="0.25">
      <c r="A55" t="s">
        <v>4307</v>
      </c>
      <c r="B55" s="59" t="s">
        <v>178</v>
      </c>
    </row>
    <row r="56" spans="1:2" x14ac:dyDescent="0.25">
      <c r="A56" t="s">
        <v>4260</v>
      </c>
      <c r="B56" s="59" t="s">
        <v>282</v>
      </c>
    </row>
    <row r="57" spans="1:2" x14ac:dyDescent="0.25">
      <c r="A57" t="s">
        <v>4301</v>
      </c>
      <c r="B57" s="59" t="s">
        <v>178</v>
      </c>
    </row>
    <row r="58" spans="1:2" x14ac:dyDescent="0.25">
      <c r="A58" t="s">
        <v>4310</v>
      </c>
      <c r="B58" s="59" t="s">
        <v>178</v>
      </c>
    </row>
    <row r="59" spans="1:2" x14ac:dyDescent="0.25">
      <c r="A59" t="s">
        <v>4290</v>
      </c>
      <c r="B59" s="59" t="s">
        <v>178</v>
      </c>
    </row>
    <row r="60" spans="1:2" x14ac:dyDescent="0.25">
      <c r="A60" t="s">
        <v>4194</v>
      </c>
      <c r="B60" s="59" t="s">
        <v>178</v>
      </c>
    </row>
    <row r="61" spans="1:2" x14ac:dyDescent="0.25">
      <c r="A61" t="s">
        <v>4200</v>
      </c>
      <c r="B61" s="59" t="s">
        <v>178</v>
      </c>
    </row>
    <row r="62" spans="1:2" x14ac:dyDescent="0.25">
      <c r="A62" t="s">
        <v>4266</v>
      </c>
      <c r="B62" s="59" t="s">
        <v>178</v>
      </c>
    </row>
    <row r="63" spans="1:2" x14ac:dyDescent="0.25">
      <c r="A63" t="s">
        <v>4311</v>
      </c>
      <c r="B63" s="59" t="s">
        <v>178</v>
      </c>
    </row>
    <row r="64" spans="1:2" x14ac:dyDescent="0.25">
      <c r="A64" t="s">
        <v>4192</v>
      </c>
      <c r="B64" s="59" t="s">
        <v>178</v>
      </c>
    </row>
    <row r="65" spans="1:2" x14ac:dyDescent="0.25">
      <c r="A65" t="s">
        <v>4312</v>
      </c>
      <c r="B65" s="59" t="s">
        <v>282</v>
      </c>
    </row>
    <row r="66" spans="1:2" x14ac:dyDescent="0.25">
      <c r="A66" t="s">
        <v>4313</v>
      </c>
      <c r="B66" s="59" t="s">
        <v>178</v>
      </c>
    </row>
    <row r="67" spans="1:2" x14ac:dyDescent="0.25">
      <c r="A67" t="s">
        <v>4173</v>
      </c>
      <c r="B67" s="59" t="s">
        <v>178</v>
      </c>
    </row>
    <row r="68" spans="1:2" x14ac:dyDescent="0.25">
      <c r="A68" t="s">
        <v>4314</v>
      </c>
      <c r="B68" s="59" t="s">
        <v>282</v>
      </c>
    </row>
    <row r="69" spans="1:2" x14ac:dyDescent="0.25">
      <c r="A69" t="s">
        <v>4190</v>
      </c>
      <c r="B69" s="59" t="s">
        <v>178</v>
      </c>
    </row>
    <row r="70" spans="1:2" x14ac:dyDescent="0.25">
      <c r="A70" t="s">
        <v>4316</v>
      </c>
      <c r="B70" s="59" t="s">
        <v>282</v>
      </c>
    </row>
    <row r="71" spans="1:2" x14ac:dyDescent="0.25">
      <c r="A71" t="s">
        <v>4317</v>
      </c>
      <c r="B71" s="59" t="s">
        <v>178</v>
      </c>
    </row>
    <row r="72" spans="1:2" x14ac:dyDescent="0.25">
      <c r="A72" t="s">
        <v>3003</v>
      </c>
      <c r="B72" s="59" t="s">
        <v>178</v>
      </c>
    </row>
    <row r="73" spans="1:2" x14ac:dyDescent="0.25">
      <c r="A73" t="s">
        <v>4318</v>
      </c>
      <c r="B73" s="59" t="s">
        <v>282</v>
      </c>
    </row>
    <row r="74" spans="1:2" x14ac:dyDescent="0.25">
      <c r="A74" t="s">
        <v>4300</v>
      </c>
      <c r="B74" s="59" t="s">
        <v>178</v>
      </c>
    </row>
    <row r="75" spans="1:2" x14ac:dyDescent="0.25">
      <c r="A75" t="s">
        <v>4210</v>
      </c>
      <c r="B75" s="59" t="s">
        <v>178</v>
      </c>
    </row>
    <row r="76" spans="1:2" x14ac:dyDescent="0.25">
      <c r="A76" t="s">
        <v>4196</v>
      </c>
      <c r="B76" s="59" t="s">
        <v>178</v>
      </c>
    </row>
    <row r="77" spans="1:2" x14ac:dyDescent="0.25">
      <c r="A77" t="s">
        <v>4182</v>
      </c>
      <c r="B77" s="59" t="s">
        <v>178</v>
      </c>
    </row>
    <row r="78" spans="1:2" x14ac:dyDescent="0.25">
      <c r="A78" t="s">
        <v>4319</v>
      </c>
      <c r="B78" s="59" t="s">
        <v>178</v>
      </c>
    </row>
    <row r="79" spans="1:2" x14ac:dyDescent="0.25">
      <c r="A79" t="s">
        <v>4292</v>
      </c>
      <c r="B79" s="59" t="s">
        <v>178</v>
      </c>
    </row>
    <row r="80" spans="1:2" x14ac:dyDescent="0.25">
      <c r="A80" t="s">
        <v>4320</v>
      </c>
      <c r="B80" s="59" t="s">
        <v>282</v>
      </c>
    </row>
    <row r="81" spans="1:2" x14ac:dyDescent="0.25">
      <c r="A81" t="s">
        <v>4180</v>
      </c>
      <c r="B81" s="59" t="s">
        <v>178</v>
      </c>
    </row>
    <row r="82" spans="1:2" x14ac:dyDescent="0.25">
      <c r="A82" t="s">
        <v>4323</v>
      </c>
      <c r="B82" s="59" t="s">
        <v>178</v>
      </c>
    </row>
    <row r="83" spans="1:2" x14ac:dyDescent="0.25">
      <c r="A83" t="s">
        <v>4324</v>
      </c>
      <c r="B83" s="59" t="s">
        <v>178</v>
      </c>
    </row>
    <row r="84" spans="1:2" x14ac:dyDescent="0.25">
      <c r="A84" t="s">
        <v>4325</v>
      </c>
      <c r="B84" s="59" t="s">
        <v>178</v>
      </c>
    </row>
    <row r="85" spans="1:2" x14ac:dyDescent="0.25">
      <c r="A85" t="s">
        <v>4224</v>
      </c>
      <c r="B85" s="59" t="s">
        <v>178</v>
      </c>
    </row>
    <row r="86" spans="1:2" x14ac:dyDescent="0.25">
      <c r="A86" t="s">
        <v>4232</v>
      </c>
      <c r="B86" s="59" t="s">
        <v>178</v>
      </c>
    </row>
    <row r="87" spans="1:2" x14ac:dyDescent="0.25">
      <c r="A87" t="s">
        <v>4236</v>
      </c>
      <c r="B87" s="59" t="s">
        <v>178</v>
      </c>
    </row>
    <row r="88" spans="1:2" x14ac:dyDescent="0.25">
      <c r="A88" t="s">
        <v>4282</v>
      </c>
      <c r="B88" s="59" t="s">
        <v>178</v>
      </c>
    </row>
    <row r="89" spans="1:2" x14ac:dyDescent="0.25">
      <c r="A89" t="s">
        <v>4222</v>
      </c>
      <c r="B89" s="59" t="s">
        <v>282</v>
      </c>
    </row>
    <row r="90" spans="1:2" x14ac:dyDescent="0.25">
      <c r="A90" t="s">
        <v>4284</v>
      </c>
      <c r="B90" s="59" t="s">
        <v>178</v>
      </c>
    </row>
    <row r="91" spans="1:2" x14ac:dyDescent="0.25">
      <c r="A91" t="s">
        <v>4288</v>
      </c>
      <c r="B91" s="59" t="s">
        <v>178</v>
      </c>
    </row>
    <row r="92" spans="1:2" x14ac:dyDescent="0.25">
      <c r="A92" t="s">
        <v>4186</v>
      </c>
      <c r="B92" s="59" t="s">
        <v>282</v>
      </c>
    </row>
    <row r="93" spans="1:2" x14ac:dyDescent="0.25">
      <c r="A93" t="s">
        <v>4252</v>
      </c>
      <c r="B93" s="59" t="s">
        <v>178</v>
      </c>
    </row>
    <row r="94" spans="1:2" x14ac:dyDescent="0.25">
      <c r="A94" t="s">
        <v>4286</v>
      </c>
      <c r="B94" s="59" t="s">
        <v>282</v>
      </c>
    </row>
    <row r="95" spans="1:2" x14ac:dyDescent="0.25">
      <c r="B95" s="59"/>
    </row>
  </sheetData>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P112"/>
  <sheetViews>
    <sheetView workbookViewId="0"/>
  </sheetViews>
  <sheetFormatPr defaultRowHeight="15" x14ac:dyDescent="0.25"/>
  <cols>
    <col min="1" max="1" width="54.7109375" customWidth="1"/>
    <col min="2" max="15" width="12.7109375" customWidth="1"/>
  </cols>
  <sheetData>
    <row r="1" spans="1:16" x14ac:dyDescent="0.25">
      <c r="A1" s="4" t="s">
        <v>61</v>
      </c>
      <c r="P1" s="1" t="str">
        <f>HYPERLINK("#'INDEX'!A1", "Back to INDEX")</f>
        <v>Back to INDEX</v>
      </c>
    </row>
    <row r="2" spans="1:16" ht="76.5" x14ac:dyDescent="0.25">
      <c r="A2" s="3" t="s">
        <v>178</v>
      </c>
      <c r="B2" s="3" t="s">
        <v>1290</v>
      </c>
      <c r="C2" s="3" t="s">
        <v>1291</v>
      </c>
      <c r="D2" s="3" t="s">
        <v>1292</v>
      </c>
      <c r="E2" s="3" t="s">
        <v>1293</v>
      </c>
      <c r="F2" s="3" t="s">
        <v>1294</v>
      </c>
      <c r="G2" s="3" t="s">
        <v>1295</v>
      </c>
      <c r="H2" s="3" t="s">
        <v>1296</v>
      </c>
      <c r="I2" s="3" t="s">
        <v>1297</v>
      </c>
      <c r="J2" s="3" t="s">
        <v>1298</v>
      </c>
      <c r="K2" s="3" t="s">
        <v>1299</v>
      </c>
      <c r="L2" s="3" t="s">
        <v>1300</v>
      </c>
      <c r="M2" s="3" t="s">
        <v>1301</v>
      </c>
      <c r="N2" s="3" t="s">
        <v>1302</v>
      </c>
      <c r="O2" s="3" t="s">
        <v>1303</v>
      </c>
    </row>
    <row r="3" spans="1:16" x14ac:dyDescent="0.25">
      <c r="A3" t="s">
        <v>2761</v>
      </c>
      <c r="B3" s="60" t="s">
        <v>178</v>
      </c>
      <c r="C3" s="60" t="s">
        <v>178</v>
      </c>
      <c r="D3" s="60" t="s">
        <v>178</v>
      </c>
      <c r="E3" s="60" t="s">
        <v>178</v>
      </c>
      <c r="F3" s="60" t="s">
        <v>178</v>
      </c>
      <c r="G3" s="60" t="s">
        <v>178</v>
      </c>
      <c r="H3" s="60" t="s">
        <v>178</v>
      </c>
      <c r="I3" s="60" t="s">
        <v>178</v>
      </c>
      <c r="J3" s="60" t="s">
        <v>178</v>
      </c>
      <c r="K3" s="60" t="s">
        <v>178</v>
      </c>
      <c r="L3" s="60" t="s">
        <v>178</v>
      </c>
      <c r="M3" s="60" t="s">
        <v>178</v>
      </c>
      <c r="N3" s="60" t="s">
        <v>178</v>
      </c>
      <c r="O3" s="60" t="s">
        <v>178</v>
      </c>
    </row>
    <row r="4" spans="1:16" x14ac:dyDescent="0.25">
      <c r="A4" t="s">
        <v>2768</v>
      </c>
      <c r="B4" s="60" t="s">
        <v>178</v>
      </c>
      <c r="C4" s="60" t="s">
        <v>178</v>
      </c>
      <c r="D4" s="60" t="s">
        <v>178</v>
      </c>
      <c r="E4" s="60" t="s">
        <v>178</v>
      </c>
      <c r="F4" s="60" t="s">
        <v>178</v>
      </c>
      <c r="G4" s="60" t="s">
        <v>178</v>
      </c>
      <c r="H4" s="60" t="s">
        <v>178</v>
      </c>
      <c r="I4" s="60" t="s">
        <v>178</v>
      </c>
      <c r="J4" s="60" t="s">
        <v>178</v>
      </c>
      <c r="K4" s="60" t="s">
        <v>178</v>
      </c>
      <c r="L4" s="60" t="s">
        <v>178</v>
      </c>
      <c r="M4" s="60" t="s">
        <v>178</v>
      </c>
      <c r="N4" s="60" t="s">
        <v>178</v>
      </c>
      <c r="O4" s="60" t="s">
        <v>178</v>
      </c>
    </row>
    <row r="5" spans="1:16" x14ac:dyDescent="0.25">
      <c r="A5" t="s">
        <v>2776</v>
      </c>
      <c r="B5" s="60" t="s">
        <v>5436</v>
      </c>
      <c r="C5" s="60" t="s">
        <v>4963</v>
      </c>
      <c r="D5" s="60" t="s">
        <v>5437</v>
      </c>
      <c r="E5" s="60" t="s">
        <v>4964</v>
      </c>
      <c r="F5" s="60" t="s">
        <v>5438</v>
      </c>
      <c r="G5" s="60" t="s">
        <v>4965</v>
      </c>
      <c r="H5" s="60" t="s">
        <v>5439</v>
      </c>
      <c r="I5" s="60" t="s">
        <v>4966</v>
      </c>
      <c r="J5" s="60" t="s">
        <v>5440</v>
      </c>
      <c r="K5" s="60" t="s">
        <v>4967</v>
      </c>
      <c r="L5" s="60" t="s">
        <v>5441</v>
      </c>
      <c r="M5" s="60" t="s">
        <v>4968</v>
      </c>
      <c r="N5" s="60" t="s">
        <v>3457</v>
      </c>
      <c r="O5" s="60" t="s">
        <v>4969</v>
      </c>
    </row>
    <row r="6" spans="1:16" x14ac:dyDescent="0.25">
      <c r="A6" t="s">
        <v>2784</v>
      </c>
      <c r="B6" s="60" t="s">
        <v>178</v>
      </c>
      <c r="C6" s="60" t="s">
        <v>178</v>
      </c>
      <c r="D6" s="60" t="s">
        <v>178</v>
      </c>
      <c r="E6" s="60" t="s">
        <v>178</v>
      </c>
      <c r="F6" s="60" t="s">
        <v>178</v>
      </c>
      <c r="G6" s="60" t="s">
        <v>178</v>
      </c>
      <c r="H6" s="60" t="s">
        <v>178</v>
      </c>
      <c r="I6" s="60" t="s">
        <v>178</v>
      </c>
      <c r="J6" s="60" t="s">
        <v>178</v>
      </c>
      <c r="K6" s="60" t="s">
        <v>178</v>
      </c>
      <c r="L6" s="60" t="s">
        <v>178</v>
      </c>
      <c r="M6" s="60" t="s">
        <v>178</v>
      </c>
      <c r="N6" s="60" t="s">
        <v>178</v>
      </c>
      <c r="O6" s="60" t="s">
        <v>178</v>
      </c>
    </row>
    <row r="7" spans="1:16" x14ac:dyDescent="0.25">
      <c r="A7" t="s">
        <v>2792</v>
      </c>
      <c r="B7" s="60" t="s">
        <v>282</v>
      </c>
      <c r="C7" s="60" t="s">
        <v>282</v>
      </c>
      <c r="D7" s="60" t="s">
        <v>282</v>
      </c>
      <c r="E7" s="60" t="s">
        <v>282</v>
      </c>
      <c r="F7" s="60" t="s">
        <v>282</v>
      </c>
      <c r="G7" s="60" t="s">
        <v>282</v>
      </c>
      <c r="H7" s="60" t="s">
        <v>282</v>
      </c>
      <c r="I7" s="60" t="s">
        <v>282</v>
      </c>
      <c r="J7" s="60" t="s">
        <v>282</v>
      </c>
      <c r="K7" s="60" t="s">
        <v>282</v>
      </c>
      <c r="L7" s="60" t="s">
        <v>282</v>
      </c>
      <c r="M7" s="60" t="s">
        <v>282</v>
      </c>
      <c r="N7" s="60" t="s">
        <v>282</v>
      </c>
      <c r="O7" s="60" t="s">
        <v>282</v>
      </c>
    </row>
    <row r="8" spans="1:16" x14ac:dyDescent="0.25">
      <c r="A8" t="s">
        <v>2798</v>
      </c>
      <c r="B8" s="60" t="s">
        <v>5442</v>
      </c>
      <c r="C8" s="60" t="s">
        <v>4970</v>
      </c>
      <c r="D8" s="60" t="s">
        <v>5443</v>
      </c>
      <c r="E8" s="60" t="s">
        <v>4971</v>
      </c>
      <c r="F8" s="60" t="s">
        <v>5444</v>
      </c>
      <c r="G8" s="60" t="s">
        <v>4972</v>
      </c>
      <c r="H8" s="60" t="s">
        <v>5445</v>
      </c>
      <c r="I8" s="60" t="s">
        <v>4973</v>
      </c>
      <c r="J8" s="60" t="s">
        <v>5446</v>
      </c>
      <c r="K8" s="60" t="s">
        <v>4974</v>
      </c>
      <c r="L8" s="60" t="s">
        <v>5447</v>
      </c>
      <c r="M8" s="60" t="s">
        <v>4975</v>
      </c>
      <c r="N8" s="60" t="s">
        <v>5448</v>
      </c>
      <c r="O8" s="60" t="s">
        <v>4976</v>
      </c>
    </row>
    <row r="9" spans="1:16" x14ac:dyDescent="0.25">
      <c r="A9" t="s">
        <v>2806</v>
      </c>
      <c r="B9" s="60" t="s">
        <v>178</v>
      </c>
      <c r="C9" s="60" t="s">
        <v>4747</v>
      </c>
      <c r="D9" s="60" t="s">
        <v>178</v>
      </c>
      <c r="E9" s="60" t="s">
        <v>4748</v>
      </c>
      <c r="F9" s="60" t="s">
        <v>178</v>
      </c>
      <c r="G9" s="60" t="s">
        <v>4748</v>
      </c>
      <c r="H9" s="60" t="s">
        <v>178</v>
      </c>
      <c r="I9" s="60" t="s">
        <v>4749</v>
      </c>
      <c r="J9" s="60" t="s">
        <v>178</v>
      </c>
      <c r="K9" s="60" t="s">
        <v>4750</v>
      </c>
      <c r="L9" s="60" t="s">
        <v>178</v>
      </c>
      <c r="M9" s="60" t="s">
        <v>4751</v>
      </c>
      <c r="N9" s="60" t="s">
        <v>178</v>
      </c>
      <c r="O9" s="60" t="s">
        <v>4752</v>
      </c>
    </row>
    <row r="10" spans="1:16" x14ac:dyDescent="0.25">
      <c r="A10" t="s">
        <v>2813</v>
      </c>
      <c r="B10" s="60" t="s">
        <v>282</v>
      </c>
      <c r="C10" s="60" t="s">
        <v>282</v>
      </c>
      <c r="D10" s="60" t="s">
        <v>282</v>
      </c>
      <c r="E10" s="60" t="s">
        <v>282</v>
      </c>
      <c r="F10" s="60" t="s">
        <v>282</v>
      </c>
      <c r="G10" s="60" t="s">
        <v>282</v>
      </c>
      <c r="H10" s="60" t="s">
        <v>282</v>
      </c>
      <c r="I10" s="60" t="s">
        <v>282</v>
      </c>
      <c r="J10" s="60" t="s">
        <v>282</v>
      </c>
      <c r="K10" s="60" t="s">
        <v>282</v>
      </c>
      <c r="L10" s="60" t="s">
        <v>282</v>
      </c>
      <c r="M10" s="60" t="s">
        <v>282</v>
      </c>
      <c r="N10" s="60" t="s">
        <v>282</v>
      </c>
      <c r="O10" s="60" t="s">
        <v>282</v>
      </c>
    </row>
    <row r="11" spans="1:16" x14ac:dyDescent="0.25">
      <c r="A11" t="s">
        <v>2820</v>
      </c>
      <c r="B11" s="60" t="s">
        <v>178</v>
      </c>
      <c r="C11" s="60" t="s">
        <v>178</v>
      </c>
      <c r="D11" s="60" t="s">
        <v>178</v>
      </c>
      <c r="E11" s="60" t="s">
        <v>178</v>
      </c>
      <c r="F11" s="60" t="s">
        <v>178</v>
      </c>
      <c r="G11" s="60" t="s">
        <v>178</v>
      </c>
      <c r="H11" s="60" t="s">
        <v>178</v>
      </c>
      <c r="I11" s="60" t="s">
        <v>178</v>
      </c>
      <c r="J11" s="60" t="s">
        <v>178</v>
      </c>
      <c r="K11" s="60" t="s">
        <v>178</v>
      </c>
      <c r="L11" s="60" t="s">
        <v>178</v>
      </c>
      <c r="M11" s="60" t="s">
        <v>178</v>
      </c>
      <c r="N11" s="60" t="s">
        <v>178</v>
      </c>
      <c r="O11" s="60" t="s">
        <v>178</v>
      </c>
    </row>
    <row r="12" spans="1:16" x14ac:dyDescent="0.25">
      <c r="A12" t="s">
        <v>2826</v>
      </c>
      <c r="B12" s="60" t="s">
        <v>5449</v>
      </c>
      <c r="C12" s="60" t="s">
        <v>4977</v>
      </c>
      <c r="D12" s="60" t="s">
        <v>5450</v>
      </c>
      <c r="E12" s="60" t="s">
        <v>4978</v>
      </c>
      <c r="F12" s="60" t="s">
        <v>5451</v>
      </c>
      <c r="G12" s="60" t="s">
        <v>4979</v>
      </c>
      <c r="H12" s="60" t="s">
        <v>3565</v>
      </c>
      <c r="I12" s="60" t="s">
        <v>4980</v>
      </c>
      <c r="J12" s="60" t="s">
        <v>5452</v>
      </c>
      <c r="K12" s="60" t="s">
        <v>4981</v>
      </c>
      <c r="L12" s="60" t="s">
        <v>5453</v>
      </c>
      <c r="M12" s="60" t="s">
        <v>4982</v>
      </c>
      <c r="N12" s="60" t="s">
        <v>4015</v>
      </c>
      <c r="O12" s="60" t="s">
        <v>4983</v>
      </c>
    </row>
    <row r="13" spans="1:16" x14ac:dyDescent="0.25">
      <c r="A13" t="s">
        <v>2827</v>
      </c>
      <c r="B13" s="60" t="s">
        <v>5454</v>
      </c>
      <c r="C13" s="60" t="s">
        <v>4984</v>
      </c>
      <c r="D13" s="60" t="s">
        <v>5455</v>
      </c>
      <c r="E13" s="60" t="s">
        <v>4985</v>
      </c>
      <c r="F13" s="60" t="s">
        <v>5456</v>
      </c>
      <c r="G13" s="60" t="s">
        <v>4986</v>
      </c>
      <c r="H13" s="60" t="s">
        <v>5457</v>
      </c>
      <c r="I13" s="60" t="s">
        <v>4987</v>
      </c>
      <c r="J13" s="60" t="s">
        <v>5458</v>
      </c>
      <c r="K13" s="60" t="s">
        <v>4988</v>
      </c>
      <c r="L13" s="60" t="s">
        <v>5459</v>
      </c>
      <c r="M13" s="60" t="s">
        <v>4989</v>
      </c>
      <c r="N13" s="60" t="s">
        <v>5460</v>
      </c>
      <c r="O13" s="60" t="s">
        <v>4990</v>
      </c>
    </row>
    <row r="14" spans="1:16" x14ac:dyDescent="0.25">
      <c r="A14" t="s">
        <v>2835</v>
      </c>
      <c r="B14" s="60" t="s">
        <v>5461</v>
      </c>
      <c r="C14" s="60" t="s">
        <v>4991</v>
      </c>
      <c r="D14" s="60" t="s">
        <v>5462</v>
      </c>
      <c r="E14" s="60" t="s">
        <v>4992</v>
      </c>
      <c r="F14" s="60" t="s">
        <v>178</v>
      </c>
      <c r="G14" s="60" t="s">
        <v>178</v>
      </c>
      <c r="H14" s="60" t="s">
        <v>5463</v>
      </c>
      <c r="I14" s="60" t="s">
        <v>4993</v>
      </c>
      <c r="J14" s="60" t="s">
        <v>5464</v>
      </c>
      <c r="K14" s="60" t="s">
        <v>4994</v>
      </c>
      <c r="L14" s="60" t="s">
        <v>5465</v>
      </c>
      <c r="M14" s="60" t="s">
        <v>4995</v>
      </c>
      <c r="N14" s="60" t="s">
        <v>652</v>
      </c>
      <c r="O14" s="60" t="s">
        <v>1921</v>
      </c>
    </row>
    <row r="15" spans="1:16" x14ac:dyDescent="0.25">
      <c r="A15" t="s">
        <v>2836</v>
      </c>
      <c r="B15" s="60" t="s">
        <v>178</v>
      </c>
      <c r="C15" s="60" t="s">
        <v>178</v>
      </c>
      <c r="D15" s="60" t="s">
        <v>178</v>
      </c>
      <c r="E15" s="60" t="s">
        <v>178</v>
      </c>
      <c r="F15" s="60" t="s">
        <v>178</v>
      </c>
      <c r="G15" s="60" t="s">
        <v>178</v>
      </c>
      <c r="H15" s="60" t="s">
        <v>178</v>
      </c>
      <c r="I15" s="60" t="s">
        <v>178</v>
      </c>
      <c r="J15" s="60" t="s">
        <v>178</v>
      </c>
      <c r="K15" s="60" t="s">
        <v>178</v>
      </c>
      <c r="L15" s="60" t="s">
        <v>178</v>
      </c>
      <c r="M15" s="60" t="s">
        <v>178</v>
      </c>
      <c r="N15" s="60" t="s">
        <v>178</v>
      </c>
      <c r="O15" s="60" t="s">
        <v>178</v>
      </c>
    </row>
    <row r="16" spans="1:16" x14ac:dyDescent="0.25">
      <c r="A16" t="s">
        <v>2843</v>
      </c>
      <c r="B16" s="60" t="s">
        <v>5466</v>
      </c>
      <c r="C16" s="60" t="s">
        <v>4996</v>
      </c>
      <c r="D16" s="60" t="s">
        <v>5467</v>
      </c>
      <c r="E16" s="60" t="s">
        <v>4997</v>
      </c>
      <c r="F16" s="60" t="s">
        <v>5467</v>
      </c>
      <c r="G16" s="60" t="s">
        <v>4998</v>
      </c>
      <c r="H16" s="60" t="s">
        <v>5468</v>
      </c>
      <c r="I16" s="60" t="s">
        <v>4999</v>
      </c>
      <c r="J16" s="60" t="s">
        <v>5469</v>
      </c>
      <c r="K16" s="60" t="s">
        <v>5000</v>
      </c>
      <c r="L16" s="60" t="s">
        <v>5470</v>
      </c>
      <c r="M16" s="60" t="s">
        <v>5001</v>
      </c>
      <c r="N16" s="60" t="s">
        <v>5471</v>
      </c>
      <c r="O16" s="60" t="s">
        <v>5002</v>
      </c>
    </row>
    <row r="17" spans="1:15" x14ac:dyDescent="0.25">
      <c r="A17" t="s">
        <v>2844</v>
      </c>
      <c r="B17" s="60" t="s">
        <v>5472</v>
      </c>
      <c r="C17" s="60" t="s">
        <v>5003</v>
      </c>
      <c r="D17" s="60" t="s">
        <v>5473</v>
      </c>
      <c r="E17" s="60" t="s">
        <v>5004</v>
      </c>
      <c r="F17" s="60" t="s">
        <v>178</v>
      </c>
      <c r="G17" s="60" t="s">
        <v>178</v>
      </c>
      <c r="H17" s="60" t="s">
        <v>5474</v>
      </c>
      <c r="I17" s="60" t="s">
        <v>5005</v>
      </c>
      <c r="J17" s="60" t="s">
        <v>5475</v>
      </c>
      <c r="K17" s="60" t="s">
        <v>5006</v>
      </c>
      <c r="L17" s="60" t="s">
        <v>5476</v>
      </c>
      <c r="M17" s="60" t="s">
        <v>5007</v>
      </c>
      <c r="N17" s="60" t="s">
        <v>5477</v>
      </c>
      <c r="O17" s="60" t="s">
        <v>5008</v>
      </c>
    </row>
    <row r="18" spans="1:15" x14ac:dyDescent="0.25">
      <c r="A18" t="s">
        <v>2851</v>
      </c>
      <c r="B18" s="60" t="s">
        <v>5478</v>
      </c>
      <c r="C18" s="60" t="s">
        <v>5009</v>
      </c>
      <c r="D18" s="60" t="s">
        <v>5479</v>
      </c>
      <c r="E18" s="60" t="s">
        <v>5010</v>
      </c>
      <c r="F18" s="60" t="s">
        <v>5480</v>
      </c>
      <c r="G18" s="60" t="s">
        <v>5011</v>
      </c>
      <c r="H18" s="60" t="s">
        <v>5481</v>
      </c>
      <c r="I18" s="60" t="s">
        <v>5012</v>
      </c>
      <c r="J18" s="60" t="s">
        <v>5482</v>
      </c>
      <c r="K18" s="60" t="s">
        <v>5013</v>
      </c>
      <c r="L18" s="60" t="s">
        <v>5483</v>
      </c>
      <c r="M18" s="60" t="s">
        <v>5014</v>
      </c>
      <c r="N18" s="60" t="s">
        <v>5484</v>
      </c>
      <c r="O18" s="60" t="s">
        <v>5015</v>
      </c>
    </row>
    <row r="19" spans="1:15" x14ac:dyDescent="0.25">
      <c r="A19" t="s">
        <v>2859</v>
      </c>
      <c r="B19" s="60" t="s">
        <v>5485</v>
      </c>
      <c r="C19" s="60" t="s">
        <v>5016</v>
      </c>
      <c r="D19" s="60" t="s">
        <v>5486</v>
      </c>
      <c r="E19" s="60" t="s">
        <v>5017</v>
      </c>
      <c r="F19" s="60" t="s">
        <v>5487</v>
      </c>
      <c r="G19" s="60" t="s">
        <v>5018</v>
      </c>
      <c r="H19" s="60" t="s">
        <v>2076</v>
      </c>
      <c r="I19" s="60" t="s">
        <v>5019</v>
      </c>
      <c r="J19" s="60" t="s">
        <v>5488</v>
      </c>
      <c r="K19" s="60" t="s">
        <v>5020</v>
      </c>
      <c r="L19" s="60" t="s">
        <v>5489</v>
      </c>
      <c r="M19" s="60" t="s">
        <v>282</v>
      </c>
      <c r="N19" s="60" t="s">
        <v>5490</v>
      </c>
      <c r="O19" s="60" t="s">
        <v>5021</v>
      </c>
    </row>
    <row r="20" spans="1:15" x14ac:dyDescent="0.25">
      <c r="A20" t="s">
        <v>2860</v>
      </c>
      <c r="B20" s="60" t="s">
        <v>5491</v>
      </c>
      <c r="C20" s="60" t="s">
        <v>282</v>
      </c>
      <c r="D20" s="60" t="s">
        <v>5492</v>
      </c>
      <c r="E20" s="60" t="s">
        <v>5022</v>
      </c>
      <c r="F20" s="60" t="s">
        <v>282</v>
      </c>
      <c r="G20" s="60" t="s">
        <v>282</v>
      </c>
      <c r="H20" s="60" t="s">
        <v>5493</v>
      </c>
      <c r="I20" s="60" t="s">
        <v>282</v>
      </c>
      <c r="J20" s="60" t="s">
        <v>5494</v>
      </c>
      <c r="K20" s="60" t="s">
        <v>282</v>
      </c>
      <c r="L20" s="60" t="s">
        <v>282</v>
      </c>
      <c r="M20" s="60" t="s">
        <v>282</v>
      </c>
      <c r="N20" s="60" t="s">
        <v>5495</v>
      </c>
      <c r="O20" s="60" t="s">
        <v>5023</v>
      </c>
    </row>
    <row r="21" spans="1:15" x14ac:dyDescent="0.25">
      <c r="A21" t="s">
        <v>2868</v>
      </c>
      <c r="B21" s="60" t="s">
        <v>178</v>
      </c>
      <c r="C21" s="60" t="s">
        <v>282</v>
      </c>
      <c r="D21" s="60" t="s">
        <v>178</v>
      </c>
      <c r="E21" s="60" t="s">
        <v>282</v>
      </c>
      <c r="F21" s="60" t="s">
        <v>178</v>
      </c>
      <c r="G21" s="60" t="s">
        <v>178</v>
      </c>
      <c r="H21" s="60" t="s">
        <v>178</v>
      </c>
      <c r="I21" s="60" t="s">
        <v>282</v>
      </c>
      <c r="J21" s="60" t="s">
        <v>178</v>
      </c>
      <c r="K21" s="60" t="s">
        <v>282</v>
      </c>
      <c r="L21" s="60" t="s">
        <v>178</v>
      </c>
      <c r="M21" s="60" t="s">
        <v>178</v>
      </c>
      <c r="N21" s="60" t="s">
        <v>178</v>
      </c>
      <c r="O21" s="60" t="s">
        <v>282</v>
      </c>
    </row>
    <row r="22" spans="1:15" x14ac:dyDescent="0.25">
      <c r="A22" t="s">
        <v>2874</v>
      </c>
      <c r="B22" s="60" t="s">
        <v>178</v>
      </c>
      <c r="C22" s="60" t="s">
        <v>178</v>
      </c>
      <c r="D22" s="60" t="s">
        <v>178</v>
      </c>
      <c r="E22" s="60" t="s">
        <v>178</v>
      </c>
      <c r="F22" s="60" t="s">
        <v>178</v>
      </c>
      <c r="G22" s="60" t="s">
        <v>178</v>
      </c>
      <c r="H22" s="60" t="s">
        <v>178</v>
      </c>
      <c r="I22" s="60" t="s">
        <v>178</v>
      </c>
      <c r="J22" s="60" t="s">
        <v>178</v>
      </c>
      <c r="K22" s="60" t="s">
        <v>178</v>
      </c>
      <c r="L22" s="60" t="s">
        <v>178</v>
      </c>
      <c r="M22" s="60" t="s">
        <v>178</v>
      </c>
      <c r="N22" s="60" t="s">
        <v>178</v>
      </c>
      <c r="O22" s="60" t="s">
        <v>178</v>
      </c>
    </row>
    <row r="23" spans="1:15" x14ac:dyDescent="0.25">
      <c r="A23" t="s">
        <v>2875</v>
      </c>
      <c r="B23" s="60" t="s">
        <v>282</v>
      </c>
      <c r="C23" s="60" t="s">
        <v>282</v>
      </c>
      <c r="D23" s="60" t="s">
        <v>282</v>
      </c>
      <c r="E23" s="60" t="s">
        <v>282</v>
      </c>
      <c r="F23" s="60" t="s">
        <v>282</v>
      </c>
      <c r="G23" s="60" t="s">
        <v>282</v>
      </c>
      <c r="H23" s="60" t="s">
        <v>282</v>
      </c>
      <c r="I23" s="60" t="s">
        <v>282</v>
      </c>
      <c r="J23" s="60" t="s">
        <v>282</v>
      </c>
      <c r="K23" s="60" t="s">
        <v>282</v>
      </c>
      <c r="L23" s="60" t="s">
        <v>282</v>
      </c>
      <c r="M23" s="60" t="s">
        <v>282</v>
      </c>
      <c r="N23" s="60" t="s">
        <v>282</v>
      </c>
      <c r="O23" s="60" t="s">
        <v>282</v>
      </c>
    </row>
    <row r="24" spans="1:15" x14ac:dyDescent="0.25">
      <c r="A24" t="s">
        <v>2882</v>
      </c>
      <c r="B24" s="60" t="s">
        <v>5496</v>
      </c>
      <c r="C24" s="60" t="s">
        <v>5024</v>
      </c>
      <c r="D24" s="60" t="s">
        <v>5497</v>
      </c>
      <c r="E24" s="60" t="s">
        <v>5025</v>
      </c>
      <c r="F24" s="60" t="s">
        <v>5498</v>
      </c>
      <c r="G24" s="60" t="s">
        <v>5026</v>
      </c>
      <c r="H24" s="60" t="s">
        <v>5499</v>
      </c>
      <c r="I24" s="60" t="s">
        <v>5027</v>
      </c>
      <c r="J24" s="60" t="s">
        <v>5500</v>
      </c>
      <c r="K24" s="60" t="s">
        <v>5028</v>
      </c>
      <c r="L24" s="60" t="s">
        <v>5501</v>
      </c>
      <c r="M24" s="60" t="s">
        <v>5029</v>
      </c>
      <c r="N24" s="60" t="s">
        <v>5502</v>
      </c>
      <c r="O24" s="60" t="s">
        <v>5030</v>
      </c>
    </row>
    <row r="25" spans="1:15" x14ac:dyDescent="0.25">
      <c r="A25" t="s">
        <v>2890</v>
      </c>
      <c r="B25" s="60" t="s">
        <v>178</v>
      </c>
      <c r="C25" s="60" t="s">
        <v>178</v>
      </c>
      <c r="D25" s="60" t="s">
        <v>178</v>
      </c>
      <c r="E25" s="60" t="s">
        <v>178</v>
      </c>
      <c r="F25" s="60" t="s">
        <v>178</v>
      </c>
      <c r="G25" s="60" t="s">
        <v>178</v>
      </c>
      <c r="H25" s="60" t="s">
        <v>178</v>
      </c>
      <c r="I25" s="60" t="s">
        <v>178</v>
      </c>
      <c r="J25" s="60" t="s">
        <v>178</v>
      </c>
      <c r="K25" s="60" t="s">
        <v>178</v>
      </c>
      <c r="L25" s="60" t="s">
        <v>178</v>
      </c>
      <c r="M25" s="60" t="s">
        <v>178</v>
      </c>
      <c r="N25" s="60" t="s">
        <v>178</v>
      </c>
      <c r="O25" s="60" t="s">
        <v>178</v>
      </c>
    </row>
    <row r="26" spans="1:15" x14ac:dyDescent="0.25">
      <c r="A26" t="s">
        <v>2897</v>
      </c>
      <c r="B26" s="60" t="s">
        <v>178</v>
      </c>
      <c r="C26" s="60" t="s">
        <v>178</v>
      </c>
      <c r="D26" s="60" t="s">
        <v>178</v>
      </c>
      <c r="E26" s="60" t="s">
        <v>178</v>
      </c>
      <c r="F26" s="60" t="s">
        <v>178</v>
      </c>
      <c r="G26" s="60" t="s">
        <v>178</v>
      </c>
      <c r="H26" s="60" t="s">
        <v>178</v>
      </c>
      <c r="I26" s="60" t="s">
        <v>178</v>
      </c>
      <c r="J26" s="60" t="s">
        <v>178</v>
      </c>
      <c r="K26" s="60" t="s">
        <v>178</v>
      </c>
      <c r="L26" s="60" t="s">
        <v>178</v>
      </c>
      <c r="M26" s="60" t="s">
        <v>178</v>
      </c>
      <c r="N26" s="60" t="s">
        <v>178</v>
      </c>
      <c r="O26" s="60" t="s">
        <v>178</v>
      </c>
    </row>
    <row r="27" spans="1:15" x14ac:dyDescent="0.25">
      <c r="A27" t="s">
        <v>2905</v>
      </c>
      <c r="B27" s="60" t="s">
        <v>178</v>
      </c>
      <c r="C27" s="60" t="s">
        <v>178</v>
      </c>
      <c r="D27" s="60" t="s">
        <v>178</v>
      </c>
      <c r="E27" s="60" t="s">
        <v>178</v>
      </c>
      <c r="F27" s="60" t="s">
        <v>178</v>
      </c>
      <c r="G27" s="60" t="s">
        <v>178</v>
      </c>
      <c r="H27" s="60" t="s">
        <v>178</v>
      </c>
      <c r="I27" s="60" t="s">
        <v>178</v>
      </c>
      <c r="J27" s="60" t="s">
        <v>178</v>
      </c>
      <c r="K27" s="60" t="s">
        <v>178</v>
      </c>
      <c r="L27" s="60" t="s">
        <v>178</v>
      </c>
      <c r="M27" s="60" t="s">
        <v>178</v>
      </c>
      <c r="N27" s="60" t="s">
        <v>178</v>
      </c>
      <c r="O27" s="60" t="s">
        <v>178</v>
      </c>
    </row>
    <row r="28" spans="1:15" x14ac:dyDescent="0.25">
      <c r="A28" t="s">
        <v>2913</v>
      </c>
      <c r="B28" s="60" t="s">
        <v>178</v>
      </c>
      <c r="C28" s="60" t="s">
        <v>178</v>
      </c>
      <c r="D28" s="60" t="s">
        <v>178</v>
      </c>
      <c r="E28" s="60" t="s">
        <v>178</v>
      </c>
      <c r="F28" s="60" t="s">
        <v>178</v>
      </c>
      <c r="G28" s="60" t="s">
        <v>178</v>
      </c>
      <c r="H28" s="60" t="s">
        <v>178</v>
      </c>
      <c r="I28" s="60" t="s">
        <v>178</v>
      </c>
      <c r="J28" s="60" t="s">
        <v>178</v>
      </c>
      <c r="K28" s="60" t="s">
        <v>178</v>
      </c>
      <c r="L28" s="60" t="s">
        <v>178</v>
      </c>
      <c r="M28" s="60" t="s">
        <v>178</v>
      </c>
      <c r="N28" s="60" t="s">
        <v>178</v>
      </c>
      <c r="O28" s="60" t="s">
        <v>178</v>
      </c>
    </row>
    <row r="29" spans="1:15" x14ac:dyDescent="0.25">
      <c r="A29" t="s">
        <v>2921</v>
      </c>
      <c r="B29" s="60" t="s">
        <v>5344</v>
      </c>
      <c r="C29" s="60" t="s">
        <v>5031</v>
      </c>
      <c r="D29" s="60" t="s">
        <v>5503</v>
      </c>
      <c r="E29" s="60" t="s">
        <v>5032</v>
      </c>
      <c r="F29" s="60" t="s">
        <v>5504</v>
      </c>
      <c r="G29" s="60" t="s">
        <v>5033</v>
      </c>
      <c r="H29" s="60" t="s">
        <v>5505</v>
      </c>
      <c r="I29" s="60" t="s">
        <v>5034</v>
      </c>
      <c r="J29" s="60" t="s">
        <v>5506</v>
      </c>
      <c r="K29" s="60" t="s">
        <v>5035</v>
      </c>
      <c r="L29" s="60" t="s">
        <v>282</v>
      </c>
      <c r="M29" s="60" t="s">
        <v>5036</v>
      </c>
      <c r="N29" s="60" t="s">
        <v>5507</v>
      </c>
      <c r="O29" s="60" t="s">
        <v>5037</v>
      </c>
    </row>
    <row r="30" spans="1:15" x14ac:dyDescent="0.25">
      <c r="A30" t="s">
        <v>2928</v>
      </c>
      <c r="B30" s="60" t="s">
        <v>178</v>
      </c>
      <c r="C30" s="60" t="s">
        <v>178</v>
      </c>
      <c r="D30" s="60" t="s">
        <v>178</v>
      </c>
      <c r="E30" s="60" t="s">
        <v>178</v>
      </c>
      <c r="F30" s="60" t="s">
        <v>178</v>
      </c>
      <c r="G30" s="60" t="s">
        <v>178</v>
      </c>
      <c r="H30" s="60" t="s">
        <v>178</v>
      </c>
      <c r="I30" s="60" t="s">
        <v>178</v>
      </c>
      <c r="J30" s="60" t="s">
        <v>178</v>
      </c>
      <c r="K30" s="60" t="s">
        <v>178</v>
      </c>
      <c r="L30" s="60" t="s">
        <v>178</v>
      </c>
      <c r="M30" s="60" t="s">
        <v>178</v>
      </c>
      <c r="N30" s="60" t="s">
        <v>178</v>
      </c>
      <c r="O30" s="60" t="s">
        <v>178</v>
      </c>
    </row>
    <row r="31" spans="1:15" x14ac:dyDescent="0.25">
      <c r="A31" t="s">
        <v>2936</v>
      </c>
      <c r="B31" s="60" t="s">
        <v>178</v>
      </c>
      <c r="C31" s="60" t="s">
        <v>178</v>
      </c>
      <c r="D31" s="60" t="s">
        <v>178</v>
      </c>
      <c r="E31" s="60" t="s">
        <v>178</v>
      </c>
      <c r="F31" s="60" t="s">
        <v>178</v>
      </c>
      <c r="G31" s="60" t="s">
        <v>178</v>
      </c>
      <c r="H31" s="60" t="s">
        <v>178</v>
      </c>
      <c r="I31" s="60" t="s">
        <v>178</v>
      </c>
      <c r="J31" s="60" t="s">
        <v>178</v>
      </c>
      <c r="K31" s="60" t="s">
        <v>178</v>
      </c>
      <c r="L31" s="60" t="s">
        <v>178</v>
      </c>
      <c r="M31" s="60" t="s">
        <v>178</v>
      </c>
      <c r="N31" s="60" t="s">
        <v>178</v>
      </c>
      <c r="O31" s="60" t="s">
        <v>178</v>
      </c>
    </row>
    <row r="32" spans="1:15" x14ac:dyDescent="0.25">
      <c r="A32" t="s">
        <v>2937</v>
      </c>
      <c r="B32" s="60" t="s">
        <v>178</v>
      </c>
      <c r="C32" s="60" t="s">
        <v>178</v>
      </c>
      <c r="D32" s="60" t="s">
        <v>178</v>
      </c>
      <c r="E32" s="60" t="s">
        <v>178</v>
      </c>
      <c r="F32" s="60" t="s">
        <v>178</v>
      </c>
      <c r="G32" s="60" t="s">
        <v>178</v>
      </c>
      <c r="H32" s="60" t="s">
        <v>178</v>
      </c>
      <c r="I32" s="60" t="s">
        <v>178</v>
      </c>
      <c r="J32" s="60" t="s">
        <v>178</v>
      </c>
      <c r="K32" s="60" t="s">
        <v>178</v>
      </c>
      <c r="L32" s="60" t="s">
        <v>178</v>
      </c>
      <c r="M32" s="60" t="s">
        <v>178</v>
      </c>
      <c r="N32" s="60" t="s">
        <v>178</v>
      </c>
      <c r="O32" s="60" t="s">
        <v>178</v>
      </c>
    </row>
    <row r="33" spans="1:15" x14ac:dyDescent="0.25">
      <c r="A33" t="s">
        <v>2945</v>
      </c>
      <c r="B33" s="60" t="s">
        <v>178</v>
      </c>
      <c r="C33" s="60" t="s">
        <v>4805</v>
      </c>
      <c r="D33" s="60" t="s">
        <v>178</v>
      </c>
      <c r="E33" s="60" t="s">
        <v>4806</v>
      </c>
      <c r="F33" s="60" t="s">
        <v>178</v>
      </c>
      <c r="G33" s="60" t="s">
        <v>4807</v>
      </c>
      <c r="H33" s="60" t="s">
        <v>178</v>
      </c>
      <c r="I33" s="60" t="s">
        <v>4808</v>
      </c>
      <c r="J33" s="60" t="s">
        <v>178</v>
      </c>
      <c r="K33" s="60" t="s">
        <v>4809</v>
      </c>
      <c r="L33" s="60" t="s">
        <v>178</v>
      </c>
      <c r="M33" s="60" t="s">
        <v>4810</v>
      </c>
      <c r="N33" s="60" t="s">
        <v>178</v>
      </c>
      <c r="O33" s="60" t="s">
        <v>4811</v>
      </c>
    </row>
    <row r="34" spans="1:15" x14ac:dyDescent="0.25">
      <c r="A34" t="s">
        <v>2953</v>
      </c>
      <c r="B34" s="60" t="s">
        <v>178</v>
      </c>
      <c r="C34" s="60" t="s">
        <v>178</v>
      </c>
      <c r="D34" s="60" t="s">
        <v>178</v>
      </c>
      <c r="E34" s="60" t="s">
        <v>178</v>
      </c>
      <c r="F34" s="60" t="s">
        <v>178</v>
      </c>
      <c r="G34" s="60" t="s">
        <v>178</v>
      </c>
      <c r="H34" s="60" t="s">
        <v>178</v>
      </c>
      <c r="I34" s="60" t="s">
        <v>178</v>
      </c>
      <c r="J34" s="60" t="s">
        <v>178</v>
      </c>
      <c r="K34" s="60" t="s">
        <v>178</v>
      </c>
      <c r="L34" s="60" t="s">
        <v>178</v>
      </c>
      <c r="M34" s="60" t="s">
        <v>178</v>
      </c>
      <c r="N34" s="60" t="s">
        <v>178</v>
      </c>
      <c r="O34" s="60" t="s">
        <v>178</v>
      </c>
    </row>
    <row r="35" spans="1:15" x14ac:dyDescent="0.25">
      <c r="A35" t="s">
        <v>2954</v>
      </c>
      <c r="B35" s="60" t="s">
        <v>5508</v>
      </c>
      <c r="C35" s="60" t="s">
        <v>5038</v>
      </c>
      <c r="D35" s="60" t="s">
        <v>5509</v>
      </c>
      <c r="E35" s="60" t="s">
        <v>5039</v>
      </c>
      <c r="F35" s="60" t="s">
        <v>5510</v>
      </c>
      <c r="G35" s="60" t="s">
        <v>5040</v>
      </c>
      <c r="H35" s="60" t="s">
        <v>5511</v>
      </c>
      <c r="I35" s="60" t="s">
        <v>5041</v>
      </c>
      <c r="J35" s="60" t="s">
        <v>5512</v>
      </c>
      <c r="K35" s="60" t="s">
        <v>5042</v>
      </c>
      <c r="L35" s="60" t="s">
        <v>5513</v>
      </c>
      <c r="M35" s="60" t="s">
        <v>5043</v>
      </c>
      <c r="N35" s="60" t="s">
        <v>5514</v>
      </c>
      <c r="O35" s="60" t="s">
        <v>5044</v>
      </c>
    </row>
    <row r="36" spans="1:15" x14ac:dyDescent="0.25">
      <c r="A36" t="s">
        <v>2962</v>
      </c>
      <c r="B36" s="60" t="s">
        <v>178</v>
      </c>
      <c r="C36" s="60" t="s">
        <v>178</v>
      </c>
      <c r="D36" s="60" t="s">
        <v>178</v>
      </c>
      <c r="E36" s="60" t="s">
        <v>178</v>
      </c>
      <c r="F36" s="60" t="s">
        <v>178</v>
      </c>
      <c r="G36" s="60" t="s">
        <v>178</v>
      </c>
      <c r="H36" s="60" t="s">
        <v>178</v>
      </c>
      <c r="I36" s="60" t="s">
        <v>178</v>
      </c>
      <c r="J36" s="60" t="s">
        <v>178</v>
      </c>
      <c r="K36" s="60" t="s">
        <v>178</v>
      </c>
      <c r="L36" s="60" t="s">
        <v>178</v>
      </c>
      <c r="M36" s="60" t="s">
        <v>178</v>
      </c>
      <c r="N36" s="60" t="s">
        <v>178</v>
      </c>
      <c r="O36" s="60" t="s">
        <v>178</v>
      </c>
    </row>
    <row r="37" spans="1:15" x14ac:dyDescent="0.25">
      <c r="A37" t="s">
        <v>2970</v>
      </c>
      <c r="B37" s="60" t="s">
        <v>178</v>
      </c>
      <c r="C37" s="60" t="s">
        <v>4819</v>
      </c>
      <c r="D37" s="60" t="s">
        <v>178</v>
      </c>
      <c r="E37" s="60" t="s">
        <v>4820</v>
      </c>
      <c r="F37" s="60" t="s">
        <v>178</v>
      </c>
      <c r="G37" s="60" t="s">
        <v>178</v>
      </c>
      <c r="H37" s="60" t="s">
        <v>178</v>
      </c>
      <c r="I37" s="60" t="s">
        <v>4821</v>
      </c>
      <c r="J37" s="60" t="s">
        <v>178</v>
      </c>
      <c r="K37" s="60" t="s">
        <v>4822</v>
      </c>
      <c r="L37" s="60" t="s">
        <v>178</v>
      </c>
      <c r="M37" s="60" t="s">
        <v>282</v>
      </c>
      <c r="N37" s="60" t="s">
        <v>178</v>
      </c>
      <c r="O37" s="60" t="s">
        <v>4823</v>
      </c>
    </row>
    <row r="38" spans="1:15" x14ac:dyDescent="0.25">
      <c r="A38" t="s">
        <v>2971</v>
      </c>
      <c r="B38" s="60" t="s">
        <v>178</v>
      </c>
      <c r="C38" s="60" t="s">
        <v>178</v>
      </c>
      <c r="D38" s="60" t="s">
        <v>178</v>
      </c>
      <c r="E38" s="60" t="s">
        <v>178</v>
      </c>
      <c r="F38" s="60" t="s">
        <v>178</v>
      </c>
      <c r="G38" s="60" t="s">
        <v>178</v>
      </c>
      <c r="H38" s="60" t="s">
        <v>178</v>
      </c>
      <c r="I38" s="60" t="s">
        <v>178</v>
      </c>
      <c r="J38" s="60" t="s">
        <v>178</v>
      </c>
      <c r="K38" s="60" t="s">
        <v>178</v>
      </c>
      <c r="L38" s="60" t="s">
        <v>178</v>
      </c>
      <c r="M38" s="60" t="s">
        <v>178</v>
      </c>
      <c r="N38" s="60" t="s">
        <v>178</v>
      </c>
      <c r="O38" s="60" t="s">
        <v>178</v>
      </c>
    </row>
    <row r="39" spans="1:15" x14ac:dyDescent="0.25">
      <c r="A39" t="s">
        <v>2978</v>
      </c>
      <c r="B39" s="60" t="s">
        <v>282</v>
      </c>
      <c r="C39" s="60" t="s">
        <v>5045</v>
      </c>
      <c r="D39" s="60" t="s">
        <v>282</v>
      </c>
      <c r="E39" s="60" t="s">
        <v>5046</v>
      </c>
      <c r="F39" s="60" t="s">
        <v>282</v>
      </c>
      <c r="G39" s="60" t="s">
        <v>282</v>
      </c>
      <c r="H39" s="60" t="s">
        <v>282</v>
      </c>
      <c r="I39" s="60" t="s">
        <v>5047</v>
      </c>
      <c r="J39" s="60" t="s">
        <v>282</v>
      </c>
      <c r="K39" s="60" t="s">
        <v>5048</v>
      </c>
      <c r="L39" s="60" t="s">
        <v>282</v>
      </c>
      <c r="M39" s="60" t="s">
        <v>282</v>
      </c>
      <c r="N39" s="60" t="s">
        <v>282</v>
      </c>
      <c r="O39" s="60" t="s">
        <v>5049</v>
      </c>
    </row>
    <row r="40" spans="1:15" x14ac:dyDescent="0.25">
      <c r="A40" t="s">
        <v>2979</v>
      </c>
      <c r="B40" s="60" t="s">
        <v>178</v>
      </c>
      <c r="C40" s="60" t="s">
        <v>282</v>
      </c>
      <c r="D40" s="60" t="s">
        <v>178</v>
      </c>
      <c r="E40" s="60" t="s">
        <v>282</v>
      </c>
      <c r="F40" s="60" t="s">
        <v>178</v>
      </c>
      <c r="G40" s="60" t="s">
        <v>178</v>
      </c>
      <c r="H40" s="60" t="s">
        <v>178</v>
      </c>
      <c r="I40" s="60" t="s">
        <v>282</v>
      </c>
      <c r="J40" s="60" t="s">
        <v>178</v>
      </c>
      <c r="K40" s="60" t="s">
        <v>282</v>
      </c>
      <c r="L40" s="60" t="s">
        <v>178</v>
      </c>
      <c r="M40" s="60" t="s">
        <v>178</v>
      </c>
      <c r="N40" s="60" t="s">
        <v>178</v>
      </c>
      <c r="O40" s="60" t="s">
        <v>282</v>
      </c>
    </row>
    <row r="41" spans="1:15" x14ac:dyDescent="0.25">
      <c r="A41" t="s">
        <v>2980</v>
      </c>
      <c r="B41" s="60" t="s">
        <v>5515</v>
      </c>
      <c r="C41" s="60" t="s">
        <v>5050</v>
      </c>
      <c r="D41" s="60" t="s">
        <v>5516</v>
      </c>
      <c r="E41" s="60" t="s">
        <v>5051</v>
      </c>
      <c r="F41" s="60" t="s">
        <v>5516</v>
      </c>
      <c r="G41" s="60" t="s">
        <v>5051</v>
      </c>
      <c r="H41" s="60" t="s">
        <v>5517</v>
      </c>
      <c r="I41" s="60" t="s">
        <v>5052</v>
      </c>
      <c r="J41" s="60" t="s">
        <v>5518</v>
      </c>
      <c r="K41" s="60" t="s">
        <v>5053</v>
      </c>
      <c r="L41" s="60" t="s">
        <v>5519</v>
      </c>
      <c r="M41" s="60" t="s">
        <v>5054</v>
      </c>
      <c r="N41" s="60" t="s">
        <v>5520</v>
      </c>
      <c r="O41" s="60" t="s">
        <v>5055</v>
      </c>
    </row>
    <row r="42" spans="1:15" x14ac:dyDescent="0.25">
      <c r="A42" t="s">
        <v>2987</v>
      </c>
      <c r="B42" s="60" t="s">
        <v>5521</v>
      </c>
      <c r="C42" s="60" t="s">
        <v>5056</v>
      </c>
      <c r="D42" s="60" t="s">
        <v>5522</v>
      </c>
      <c r="E42" s="60" t="s">
        <v>5057</v>
      </c>
      <c r="F42" s="60" t="s">
        <v>5523</v>
      </c>
      <c r="G42" s="60" t="s">
        <v>5057</v>
      </c>
      <c r="H42" s="60" t="s">
        <v>5524</v>
      </c>
      <c r="I42" s="60" t="s">
        <v>5058</v>
      </c>
      <c r="J42" s="60" t="s">
        <v>5525</v>
      </c>
      <c r="K42" s="60" t="s">
        <v>5059</v>
      </c>
      <c r="L42" s="60" t="s">
        <v>5526</v>
      </c>
      <c r="M42" s="60" t="s">
        <v>5060</v>
      </c>
      <c r="N42" s="60" t="s">
        <v>5527</v>
      </c>
      <c r="O42" s="60" t="s">
        <v>5061</v>
      </c>
    </row>
    <row r="43" spans="1:15" x14ac:dyDescent="0.25">
      <c r="A43" t="s">
        <v>2995</v>
      </c>
      <c r="B43" s="60" t="s">
        <v>178</v>
      </c>
      <c r="C43" s="60" t="s">
        <v>178</v>
      </c>
      <c r="D43" s="60" t="s">
        <v>178</v>
      </c>
      <c r="E43" s="60" t="s">
        <v>178</v>
      </c>
      <c r="F43" s="60" t="s">
        <v>178</v>
      </c>
      <c r="G43" s="60" t="s">
        <v>178</v>
      </c>
      <c r="H43" s="60" t="s">
        <v>178</v>
      </c>
      <c r="I43" s="60" t="s">
        <v>178</v>
      </c>
      <c r="J43" s="60" t="s">
        <v>178</v>
      </c>
      <c r="K43" s="60" t="s">
        <v>178</v>
      </c>
      <c r="L43" s="60" t="s">
        <v>178</v>
      </c>
      <c r="M43" s="60" t="s">
        <v>178</v>
      </c>
      <c r="N43" s="60" t="s">
        <v>178</v>
      </c>
      <c r="O43" s="60" t="s">
        <v>178</v>
      </c>
    </row>
    <row r="44" spans="1:15" x14ac:dyDescent="0.25">
      <c r="A44" t="s">
        <v>3003</v>
      </c>
      <c r="B44" s="60" t="s">
        <v>178</v>
      </c>
      <c r="C44" s="60" t="s">
        <v>178</v>
      </c>
      <c r="D44" s="60" t="s">
        <v>178</v>
      </c>
      <c r="E44" s="60" t="s">
        <v>178</v>
      </c>
      <c r="F44" s="60" t="s">
        <v>178</v>
      </c>
      <c r="G44" s="60" t="s">
        <v>178</v>
      </c>
      <c r="H44" s="60" t="s">
        <v>178</v>
      </c>
      <c r="I44" s="60" t="s">
        <v>178</v>
      </c>
      <c r="J44" s="60" t="s">
        <v>178</v>
      </c>
      <c r="K44" s="60" t="s">
        <v>178</v>
      </c>
      <c r="L44" s="60" t="s">
        <v>178</v>
      </c>
      <c r="M44" s="60" t="s">
        <v>178</v>
      </c>
      <c r="N44" s="60" t="s">
        <v>178</v>
      </c>
      <c r="O44" s="60" t="s">
        <v>178</v>
      </c>
    </row>
    <row r="45" spans="1:15" x14ac:dyDescent="0.25">
      <c r="A45" t="s">
        <v>3011</v>
      </c>
      <c r="B45" s="60" t="s">
        <v>178</v>
      </c>
      <c r="C45" s="60" t="s">
        <v>4832</v>
      </c>
      <c r="D45" s="60" t="s">
        <v>178</v>
      </c>
      <c r="E45" s="60" t="s">
        <v>4833</v>
      </c>
      <c r="F45" s="60" t="s">
        <v>178</v>
      </c>
      <c r="G45" s="60" t="s">
        <v>4833</v>
      </c>
      <c r="H45" s="60" t="s">
        <v>178</v>
      </c>
      <c r="I45" s="60" t="s">
        <v>4834</v>
      </c>
      <c r="J45" s="60" t="s">
        <v>178</v>
      </c>
      <c r="K45" s="60" t="s">
        <v>4835</v>
      </c>
      <c r="L45" s="60" t="s">
        <v>178</v>
      </c>
      <c r="M45" s="60" t="s">
        <v>4836</v>
      </c>
      <c r="N45" s="60" t="s">
        <v>178</v>
      </c>
      <c r="O45" s="60" t="s">
        <v>4837</v>
      </c>
    </row>
    <row r="46" spans="1:15" x14ac:dyDescent="0.25">
      <c r="A46" t="s">
        <v>3012</v>
      </c>
      <c r="B46" s="60" t="s">
        <v>282</v>
      </c>
      <c r="C46" s="60" t="s">
        <v>5062</v>
      </c>
      <c r="D46" s="60" t="s">
        <v>282</v>
      </c>
      <c r="E46" s="60" t="s">
        <v>5063</v>
      </c>
      <c r="F46" s="60" t="s">
        <v>282</v>
      </c>
      <c r="G46" s="60" t="s">
        <v>5064</v>
      </c>
      <c r="H46" s="60" t="s">
        <v>282</v>
      </c>
      <c r="I46" s="60" t="s">
        <v>5065</v>
      </c>
      <c r="J46" s="60" t="s">
        <v>282</v>
      </c>
      <c r="K46" s="60" t="s">
        <v>5066</v>
      </c>
      <c r="L46" s="60" t="s">
        <v>282</v>
      </c>
      <c r="M46" s="60" t="s">
        <v>5067</v>
      </c>
      <c r="N46" s="60" t="s">
        <v>282</v>
      </c>
      <c r="O46" s="60" t="s">
        <v>5068</v>
      </c>
    </row>
    <row r="47" spans="1:15" x14ac:dyDescent="0.25">
      <c r="A47" t="s">
        <v>3019</v>
      </c>
      <c r="B47" s="60" t="s">
        <v>5528</v>
      </c>
      <c r="C47" s="60" t="s">
        <v>5069</v>
      </c>
      <c r="D47" s="60" t="s">
        <v>5529</v>
      </c>
      <c r="E47" s="60" t="s">
        <v>5070</v>
      </c>
      <c r="F47" s="60" t="s">
        <v>5529</v>
      </c>
      <c r="G47" s="60" t="s">
        <v>5070</v>
      </c>
      <c r="H47" s="60" t="s">
        <v>5530</v>
      </c>
      <c r="I47" s="60" t="s">
        <v>5071</v>
      </c>
      <c r="J47" s="60" t="s">
        <v>5531</v>
      </c>
      <c r="K47" s="60" t="s">
        <v>5072</v>
      </c>
      <c r="L47" s="60" t="s">
        <v>5532</v>
      </c>
      <c r="M47" s="60" t="s">
        <v>5073</v>
      </c>
      <c r="N47" s="60" t="s">
        <v>5529</v>
      </c>
      <c r="O47" s="60" t="s">
        <v>5074</v>
      </c>
    </row>
    <row r="48" spans="1:15" x14ac:dyDescent="0.25">
      <c r="A48" t="s">
        <v>3026</v>
      </c>
      <c r="B48" s="60" t="s">
        <v>5296</v>
      </c>
      <c r="C48" s="60" t="s">
        <v>5075</v>
      </c>
      <c r="D48" s="60" t="s">
        <v>5297</v>
      </c>
      <c r="E48" s="60" t="s">
        <v>5076</v>
      </c>
      <c r="F48" s="60" t="s">
        <v>5297</v>
      </c>
      <c r="G48" s="60" t="s">
        <v>5077</v>
      </c>
      <c r="H48" s="60" t="s">
        <v>5296</v>
      </c>
      <c r="I48" s="60" t="s">
        <v>5078</v>
      </c>
      <c r="J48" s="60" t="s">
        <v>5298</v>
      </c>
      <c r="K48" s="60" t="s">
        <v>5079</v>
      </c>
      <c r="L48" s="60" t="s">
        <v>5299</v>
      </c>
      <c r="M48" s="60" t="s">
        <v>5080</v>
      </c>
      <c r="N48" s="60" t="s">
        <v>5300</v>
      </c>
      <c r="O48" s="60" t="s">
        <v>2965</v>
      </c>
    </row>
    <row r="49" spans="1:15" x14ac:dyDescent="0.25">
      <c r="A49" t="s">
        <v>3033</v>
      </c>
      <c r="B49" s="60" t="s">
        <v>178</v>
      </c>
      <c r="C49" s="60" t="s">
        <v>178</v>
      </c>
      <c r="D49" s="60" t="s">
        <v>178</v>
      </c>
      <c r="E49" s="60" t="s">
        <v>178</v>
      </c>
      <c r="F49" s="60" t="s">
        <v>178</v>
      </c>
      <c r="G49" s="60" t="s">
        <v>178</v>
      </c>
      <c r="H49" s="60" t="s">
        <v>178</v>
      </c>
      <c r="I49" s="60" t="s">
        <v>178</v>
      </c>
      <c r="J49" s="60" t="s">
        <v>178</v>
      </c>
      <c r="K49" s="60" t="s">
        <v>178</v>
      </c>
      <c r="L49" s="60" t="s">
        <v>178</v>
      </c>
      <c r="M49" s="60" t="s">
        <v>178</v>
      </c>
      <c r="N49" s="60" t="s">
        <v>178</v>
      </c>
      <c r="O49" s="60" t="s">
        <v>178</v>
      </c>
    </row>
    <row r="50" spans="1:15" x14ac:dyDescent="0.25">
      <c r="A50" t="s">
        <v>3037</v>
      </c>
      <c r="B50" s="60" t="s">
        <v>5533</v>
      </c>
      <c r="C50" s="60" t="s">
        <v>5081</v>
      </c>
      <c r="D50" s="60" t="s">
        <v>5534</v>
      </c>
      <c r="E50" s="60" t="s">
        <v>5082</v>
      </c>
      <c r="F50" s="60" t="s">
        <v>5535</v>
      </c>
      <c r="G50" s="60" t="s">
        <v>5083</v>
      </c>
      <c r="H50" s="60" t="s">
        <v>2234</v>
      </c>
      <c r="I50" s="60" t="s">
        <v>5084</v>
      </c>
      <c r="J50" s="60" t="s">
        <v>5536</v>
      </c>
      <c r="K50" s="60" t="s">
        <v>5085</v>
      </c>
      <c r="L50" s="60" t="s">
        <v>5537</v>
      </c>
      <c r="M50" s="60" t="s">
        <v>5086</v>
      </c>
      <c r="N50" s="60" t="s">
        <v>5538</v>
      </c>
      <c r="O50" s="60" t="s">
        <v>5087</v>
      </c>
    </row>
    <row r="51" spans="1:15" x14ac:dyDescent="0.25">
      <c r="A51" t="s">
        <v>3044</v>
      </c>
      <c r="B51" s="60" t="s">
        <v>5539</v>
      </c>
      <c r="C51" s="60" t="s">
        <v>5088</v>
      </c>
      <c r="D51" s="60" t="s">
        <v>5540</v>
      </c>
      <c r="E51" s="60" t="s">
        <v>5089</v>
      </c>
      <c r="F51" s="60" t="s">
        <v>178</v>
      </c>
      <c r="G51" s="60" t="s">
        <v>178</v>
      </c>
      <c r="H51" s="60" t="s">
        <v>5541</v>
      </c>
      <c r="I51" s="60" t="s">
        <v>5090</v>
      </c>
      <c r="J51" s="60" t="s">
        <v>5542</v>
      </c>
      <c r="K51" s="60" t="s">
        <v>5091</v>
      </c>
      <c r="L51" s="60" t="s">
        <v>5543</v>
      </c>
      <c r="M51" s="60" t="s">
        <v>5092</v>
      </c>
      <c r="N51" s="60" t="s">
        <v>5544</v>
      </c>
      <c r="O51" s="60" t="s">
        <v>5093</v>
      </c>
    </row>
    <row r="52" spans="1:15" x14ac:dyDescent="0.25">
      <c r="A52" t="s">
        <v>3045</v>
      </c>
      <c r="B52" s="60" t="s">
        <v>178</v>
      </c>
      <c r="C52" s="60" t="s">
        <v>178</v>
      </c>
      <c r="D52" s="60" t="s">
        <v>178</v>
      </c>
      <c r="E52" s="60" t="s">
        <v>178</v>
      </c>
      <c r="F52" s="60" t="s">
        <v>178</v>
      </c>
      <c r="G52" s="60" t="s">
        <v>178</v>
      </c>
      <c r="H52" s="60" t="s">
        <v>178</v>
      </c>
      <c r="I52" s="60" t="s">
        <v>178</v>
      </c>
      <c r="J52" s="60" t="s">
        <v>178</v>
      </c>
      <c r="K52" s="60" t="s">
        <v>178</v>
      </c>
      <c r="L52" s="60" t="s">
        <v>178</v>
      </c>
      <c r="M52" s="60" t="s">
        <v>178</v>
      </c>
      <c r="N52" s="60" t="s">
        <v>178</v>
      </c>
      <c r="O52" s="60" t="s">
        <v>178</v>
      </c>
    </row>
    <row r="53" spans="1:15" x14ac:dyDescent="0.25">
      <c r="A53" t="s">
        <v>3052</v>
      </c>
      <c r="B53" s="60" t="s">
        <v>5545</v>
      </c>
      <c r="C53" s="60" t="s">
        <v>5094</v>
      </c>
      <c r="D53" s="60" t="s">
        <v>5546</v>
      </c>
      <c r="E53" s="60" t="s">
        <v>5095</v>
      </c>
      <c r="F53" s="60" t="s">
        <v>5546</v>
      </c>
      <c r="G53" s="60" t="s">
        <v>5095</v>
      </c>
      <c r="H53" s="60" t="s">
        <v>5547</v>
      </c>
      <c r="I53" s="60" t="s">
        <v>5096</v>
      </c>
      <c r="J53" s="60" t="s">
        <v>1618</v>
      </c>
      <c r="K53" s="60" t="s">
        <v>5097</v>
      </c>
      <c r="L53" s="60" t="s">
        <v>5548</v>
      </c>
      <c r="M53" s="60" t="s">
        <v>5098</v>
      </c>
      <c r="N53" s="60" t="s">
        <v>5549</v>
      </c>
      <c r="O53" s="60" t="s">
        <v>5099</v>
      </c>
    </row>
    <row r="54" spans="1:15" x14ac:dyDescent="0.25">
      <c r="A54" t="s">
        <v>3060</v>
      </c>
      <c r="B54" s="60" t="s">
        <v>178</v>
      </c>
      <c r="C54" s="60" t="s">
        <v>178</v>
      </c>
      <c r="D54" s="60" t="s">
        <v>178</v>
      </c>
      <c r="E54" s="60" t="s">
        <v>178</v>
      </c>
      <c r="F54" s="60" t="s">
        <v>178</v>
      </c>
      <c r="G54" s="60" t="s">
        <v>178</v>
      </c>
      <c r="H54" s="60" t="s">
        <v>178</v>
      </c>
      <c r="I54" s="60" t="s">
        <v>178</v>
      </c>
      <c r="J54" s="60" t="s">
        <v>178</v>
      </c>
      <c r="K54" s="60" t="s">
        <v>178</v>
      </c>
      <c r="L54" s="60" t="s">
        <v>178</v>
      </c>
      <c r="M54" s="60" t="s">
        <v>178</v>
      </c>
      <c r="N54" s="60" t="s">
        <v>178</v>
      </c>
      <c r="O54" s="60" t="s">
        <v>178</v>
      </c>
    </row>
    <row r="55" spans="1:15" x14ac:dyDescent="0.25">
      <c r="A55" t="s">
        <v>3068</v>
      </c>
      <c r="B55" s="60" t="s">
        <v>178</v>
      </c>
      <c r="C55" s="60" t="s">
        <v>178</v>
      </c>
      <c r="D55" s="60" t="s">
        <v>178</v>
      </c>
      <c r="E55" s="60" t="s">
        <v>178</v>
      </c>
      <c r="F55" s="60" t="s">
        <v>178</v>
      </c>
      <c r="G55" s="60" t="s">
        <v>178</v>
      </c>
      <c r="H55" s="60" t="s">
        <v>178</v>
      </c>
      <c r="I55" s="60" t="s">
        <v>178</v>
      </c>
      <c r="J55" s="60" t="s">
        <v>178</v>
      </c>
      <c r="K55" s="60" t="s">
        <v>178</v>
      </c>
      <c r="L55" s="60" t="s">
        <v>178</v>
      </c>
      <c r="M55" s="60" t="s">
        <v>178</v>
      </c>
      <c r="N55" s="60" t="s">
        <v>178</v>
      </c>
      <c r="O55" s="60" t="s">
        <v>178</v>
      </c>
    </row>
    <row r="56" spans="1:15" x14ac:dyDescent="0.25">
      <c r="A56" t="s">
        <v>3076</v>
      </c>
      <c r="B56" s="60" t="s">
        <v>5320</v>
      </c>
      <c r="C56" s="60" t="s">
        <v>5100</v>
      </c>
      <c r="D56" s="60" t="s">
        <v>5321</v>
      </c>
      <c r="E56" s="60" t="s">
        <v>5101</v>
      </c>
      <c r="F56" s="60" t="s">
        <v>5321</v>
      </c>
      <c r="G56" s="60" t="s">
        <v>5101</v>
      </c>
      <c r="H56" s="60" t="s">
        <v>5322</v>
      </c>
      <c r="I56" s="60" t="s">
        <v>5102</v>
      </c>
      <c r="J56" s="60" t="s">
        <v>5323</v>
      </c>
      <c r="K56" s="60" t="s">
        <v>5103</v>
      </c>
      <c r="L56" s="60" t="s">
        <v>3885</v>
      </c>
      <c r="M56" s="60" t="s">
        <v>5104</v>
      </c>
      <c r="N56" s="60" t="s">
        <v>5324</v>
      </c>
      <c r="O56" s="60" t="s">
        <v>5105</v>
      </c>
    </row>
    <row r="57" spans="1:15" x14ac:dyDescent="0.25">
      <c r="A57" t="s">
        <v>3083</v>
      </c>
      <c r="B57" s="60" t="s">
        <v>178</v>
      </c>
      <c r="C57" s="60" t="s">
        <v>178</v>
      </c>
      <c r="D57" s="60" t="s">
        <v>178</v>
      </c>
      <c r="E57" s="60" t="s">
        <v>178</v>
      </c>
      <c r="F57" s="60" t="s">
        <v>178</v>
      </c>
      <c r="G57" s="60" t="s">
        <v>178</v>
      </c>
      <c r="H57" s="60" t="s">
        <v>178</v>
      </c>
      <c r="I57" s="60" t="s">
        <v>178</v>
      </c>
      <c r="J57" s="60" t="s">
        <v>178</v>
      </c>
      <c r="K57" s="60" t="s">
        <v>178</v>
      </c>
      <c r="L57" s="60" t="s">
        <v>178</v>
      </c>
      <c r="M57" s="60" t="s">
        <v>178</v>
      </c>
      <c r="N57" s="60" t="s">
        <v>178</v>
      </c>
      <c r="O57" s="60" t="s">
        <v>178</v>
      </c>
    </row>
    <row r="58" spans="1:15" x14ac:dyDescent="0.25">
      <c r="A58" t="s">
        <v>3088</v>
      </c>
      <c r="B58" s="60" t="s">
        <v>178</v>
      </c>
      <c r="C58" s="60" t="s">
        <v>178</v>
      </c>
      <c r="D58" s="60" t="s">
        <v>178</v>
      </c>
      <c r="E58" s="60" t="s">
        <v>178</v>
      </c>
      <c r="F58" s="60" t="s">
        <v>178</v>
      </c>
      <c r="G58" s="60" t="s">
        <v>178</v>
      </c>
      <c r="H58" s="60" t="s">
        <v>178</v>
      </c>
      <c r="I58" s="60" t="s">
        <v>178</v>
      </c>
      <c r="J58" s="60" t="s">
        <v>178</v>
      </c>
      <c r="K58" s="60" t="s">
        <v>178</v>
      </c>
      <c r="L58" s="60" t="s">
        <v>178</v>
      </c>
      <c r="M58" s="60" t="s">
        <v>178</v>
      </c>
      <c r="N58" s="60" t="s">
        <v>178</v>
      </c>
      <c r="O58" s="60" t="s">
        <v>178</v>
      </c>
    </row>
    <row r="59" spans="1:15" x14ac:dyDescent="0.25">
      <c r="A59" t="s">
        <v>3096</v>
      </c>
      <c r="B59" s="60" t="s">
        <v>5550</v>
      </c>
      <c r="C59" s="60" t="s">
        <v>282</v>
      </c>
      <c r="D59" s="60" t="s">
        <v>5551</v>
      </c>
      <c r="E59" s="60" t="s">
        <v>282</v>
      </c>
      <c r="F59" s="60" t="s">
        <v>282</v>
      </c>
      <c r="G59" s="60" t="s">
        <v>178</v>
      </c>
      <c r="H59" s="60" t="s">
        <v>5550</v>
      </c>
      <c r="I59" s="60" t="s">
        <v>282</v>
      </c>
      <c r="J59" s="60" t="s">
        <v>5552</v>
      </c>
      <c r="K59" s="60" t="s">
        <v>282</v>
      </c>
      <c r="L59" s="60" t="s">
        <v>282</v>
      </c>
      <c r="M59" s="60" t="s">
        <v>282</v>
      </c>
      <c r="N59" s="60" t="s">
        <v>5553</v>
      </c>
      <c r="O59" s="60" t="s">
        <v>282</v>
      </c>
    </row>
    <row r="60" spans="1:15" x14ac:dyDescent="0.25">
      <c r="A60" t="s">
        <v>3104</v>
      </c>
      <c r="B60" s="60" t="s">
        <v>5554</v>
      </c>
      <c r="C60" s="60" t="s">
        <v>5106</v>
      </c>
      <c r="D60" s="60" t="s">
        <v>1010</v>
      </c>
      <c r="E60" s="60" t="s">
        <v>5107</v>
      </c>
      <c r="F60" s="60" t="s">
        <v>1010</v>
      </c>
      <c r="G60" s="60" t="s">
        <v>5108</v>
      </c>
      <c r="H60" s="60" t="s">
        <v>5094</v>
      </c>
      <c r="I60" s="60" t="s">
        <v>5109</v>
      </c>
      <c r="J60" s="60" t="s">
        <v>5555</v>
      </c>
      <c r="K60" s="60" t="s">
        <v>5110</v>
      </c>
      <c r="L60" s="60" t="s">
        <v>5556</v>
      </c>
      <c r="M60" s="60" t="s">
        <v>5111</v>
      </c>
      <c r="N60" s="60" t="s">
        <v>3372</v>
      </c>
      <c r="O60" s="60" t="s">
        <v>5112</v>
      </c>
    </row>
    <row r="61" spans="1:15" x14ac:dyDescent="0.25">
      <c r="A61" t="s">
        <v>3112</v>
      </c>
      <c r="B61" s="60" t="s">
        <v>5557</v>
      </c>
      <c r="C61" s="60" t="s">
        <v>5113</v>
      </c>
      <c r="D61" s="60" t="s">
        <v>5558</v>
      </c>
      <c r="E61" s="60" t="s">
        <v>5114</v>
      </c>
      <c r="F61" s="60" t="s">
        <v>5558</v>
      </c>
      <c r="G61" s="60" t="s">
        <v>5115</v>
      </c>
      <c r="H61" s="60" t="s">
        <v>5559</v>
      </c>
      <c r="I61" s="60" t="s">
        <v>5116</v>
      </c>
      <c r="J61" s="60" t="s">
        <v>5560</v>
      </c>
      <c r="K61" s="60" t="s">
        <v>5117</v>
      </c>
      <c r="L61" s="60" t="s">
        <v>5561</v>
      </c>
      <c r="M61" s="60" t="s">
        <v>5118</v>
      </c>
      <c r="N61" s="60" t="s">
        <v>5562</v>
      </c>
      <c r="O61" s="60" t="s">
        <v>5119</v>
      </c>
    </row>
    <row r="62" spans="1:15" x14ac:dyDescent="0.25">
      <c r="A62" t="s">
        <v>3119</v>
      </c>
      <c r="B62" s="60" t="s">
        <v>178</v>
      </c>
      <c r="C62" s="60" t="s">
        <v>282</v>
      </c>
      <c r="D62" s="60" t="s">
        <v>178</v>
      </c>
      <c r="E62" s="60" t="s">
        <v>282</v>
      </c>
      <c r="F62" s="60" t="s">
        <v>178</v>
      </c>
      <c r="G62" s="60" t="s">
        <v>282</v>
      </c>
      <c r="H62" s="60" t="s">
        <v>178</v>
      </c>
      <c r="I62" s="60" t="s">
        <v>282</v>
      </c>
      <c r="J62" s="60" t="s">
        <v>178</v>
      </c>
      <c r="K62" s="60" t="s">
        <v>282</v>
      </c>
      <c r="L62" s="60" t="s">
        <v>178</v>
      </c>
      <c r="M62" s="60" t="s">
        <v>282</v>
      </c>
      <c r="N62" s="60" t="s">
        <v>178</v>
      </c>
      <c r="O62" s="60" t="s">
        <v>282</v>
      </c>
    </row>
    <row r="63" spans="1:15" x14ac:dyDescent="0.25">
      <c r="A63" t="s">
        <v>3120</v>
      </c>
      <c r="B63" s="60" t="s">
        <v>5563</v>
      </c>
      <c r="C63" s="60" t="s">
        <v>5120</v>
      </c>
      <c r="D63" s="60" t="s">
        <v>5564</v>
      </c>
      <c r="E63" s="60" t="s">
        <v>5121</v>
      </c>
      <c r="F63" s="60" t="s">
        <v>5564</v>
      </c>
      <c r="G63" s="60" t="s">
        <v>5122</v>
      </c>
      <c r="H63" s="60" t="s">
        <v>5565</v>
      </c>
      <c r="I63" s="60" t="s">
        <v>5123</v>
      </c>
      <c r="J63" s="60" t="s">
        <v>5566</v>
      </c>
      <c r="K63" s="60" t="s">
        <v>5124</v>
      </c>
      <c r="L63" s="60" t="s">
        <v>5567</v>
      </c>
      <c r="M63" s="60" t="s">
        <v>5125</v>
      </c>
      <c r="N63" s="60" t="s">
        <v>5568</v>
      </c>
      <c r="O63" s="60" t="s">
        <v>5126</v>
      </c>
    </row>
    <row r="64" spans="1:15" x14ac:dyDescent="0.25">
      <c r="A64" t="s">
        <v>3128</v>
      </c>
      <c r="B64" s="60" t="s">
        <v>5336</v>
      </c>
      <c r="C64" s="60" t="s">
        <v>5127</v>
      </c>
      <c r="D64" s="60" t="s">
        <v>5337</v>
      </c>
      <c r="E64" s="60" t="s">
        <v>5128</v>
      </c>
      <c r="F64" s="60" t="s">
        <v>5338</v>
      </c>
      <c r="G64" s="60" t="s">
        <v>5129</v>
      </c>
      <c r="H64" s="60" t="s">
        <v>5339</v>
      </c>
      <c r="I64" s="60" t="s">
        <v>5130</v>
      </c>
      <c r="J64" s="60" t="s">
        <v>5340</v>
      </c>
      <c r="K64" s="60" t="s">
        <v>5131</v>
      </c>
      <c r="L64" s="60" t="s">
        <v>5341</v>
      </c>
      <c r="M64" s="60" t="s">
        <v>5132</v>
      </c>
      <c r="N64" s="60" t="s">
        <v>5037</v>
      </c>
      <c r="O64" s="60" t="s">
        <v>5133</v>
      </c>
    </row>
    <row r="65" spans="1:15" x14ac:dyDescent="0.25">
      <c r="A65" t="s">
        <v>3129</v>
      </c>
      <c r="B65" s="60" t="s">
        <v>5569</v>
      </c>
      <c r="C65" s="60" t="s">
        <v>5134</v>
      </c>
      <c r="D65" s="60" t="s">
        <v>5570</v>
      </c>
      <c r="E65" s="60" t="s">
        <v>5135</v>
      </c>
      <c r="F65" s="60" t="s">
        <v>5570</v>
      </c>
      <c r="G65" s="60" t="s">
        <v>5136</v>
      </c>
      <c r="H65" s="60" t="s">
        <v>5571</v>
      </c>
      <c r="I65" s="60" t="s">
        <v>5137</v>
      </c>
      <c r="J65" s="60" t="s">
        <v>5572</v>
      </c>
      <c r="K65" s="60" t="s">
        <v>5138</v>
      </c>
      <c r="L65" s="60" t="s">
        <v>5573</v>
      </c>
      <c r="M65" s="60" t="s">
        <v>5139</v>
      </c>
      <c r="N65" s="60" t="s">
        <v>5574</v>
      </c>
      <c r="O65" s="60" t="s">
        <v>5140</v>
      </c>
    </row>
    <row r="66" spans="1:15" x14ac:dyDescent="0.25">
      <c r="A66" t="s">
        <v>3130</v>
      </c>
      <c r="B66" s="60" t="s">
        <v>178</v>
      </c>
      <c r="C66" s="60" t="s">
        <v>178</v>
      </c>
      <c r="D66" s="60" t="s">
        <v>178</v>
      </c>
      <c r="E66" s="60" t="s">
        <v>178</v>
      </c>
      <c r="F66" s="60" t="s">
        <v>178</v>
      </c>
      <c r="G66" s="60" t="s">
        <v>178</v>
      </c>
      <c r="H66" s="60" t="s">
        <v>178</v>
      </c>
      <c r="I66" s="60" t="s">
        <v>178</v>
      </c>
      <c r="J66" s="60" t="s">
        <v>178</v>
      </c>
      <c r="K66" s="60" t="s">
        <v>178</v>
      </c>
      <c r="L66" s="60" t="s">
        <v>178</v>
      </c>
      <c r="M66" s="60" t="s">
        <v>178</v>
      </c>
      <c r="N66" s="60" t="s">
        <v>178</v>
      </c>
      <c r="O66" s="60" t="s">
        <v>178</v>
      </c>
    </row>
    <row r="67" spans="1:15" x14ac:dyDescent="0.25">
      <c r="A67" t="s">
        <v>3138</v>
      </c>
      <c r="B67" s="60" t="s">
        <v>178</v>
      </c>
      <c r="C67" s="60" t="s">
        <v>178</v>
      </c>
      <c r="D67" s="60" t="s">
        <v>178</v>
      </c>
      <c r="E67" s="60" t="s">
        <v>178</v>
      </c>
      <c r="F67" s="60" t="s">
        <v>178</v>
      </c>
      <c r="G67" s="60" t="s">
        <v>178</v>
      </c>
      <c r="H67" s="60" t="s">
        <v>178</v>
      </c>
      <c r="I67" s="60" t="s">
        <v>178</v>
      </c>
      <c r="J67" s="60" t="s">
        <v>178</v>
      </c>
      <c r="K67" s="60" t="s">
        <v>178</v>
      </c>
      <c r="L67" s="60" t="s">
        <v>178</v>
      </c>
      <c r="M67" s="60" t="s">
        <v>178</v>
      </c>
      <c r="N67" s="60" t="s">
        <v>178</v>
      </c>
      <c r="O67" s="60" t="s">
        <v>178</v>
      </c>
    </row>
    <row r="68" spans="1:15" x14ac:dyDescent="0.25">
      <c r="A68" t="s">
        <v>3145</v>
      </c>
      <c r="B68" s="60" t="s">
        <v>178</v>
      </c>
      <c r="C68" s="60" t="s">
        <v>178</v>
      </c>
      <c r="D68" s="60" t="s">
        <v>178</v>
      </c>
      <c r="E68" s="60" t="s">
        <v>178</v>
      </c>
      <c r="F68" s="60" t="s">
        <v>178</v>
      </c>
      <c r="G68" s="60" t="s">
        <v>178</v>
      </c>
      <c r="H68" s="60" t="s">
        <v>178</v>
      </c>
      <c r="I68" s="60" t="s">
        <v>178</v>
      </c>
      <c r="J68" s="60" t="s">
        <v>178</v>
      </c>
      <c r="K68" s="60" t="s">
        <v>178</v>
      </c>
      <c r="L68" s="60" t="s">
        <v>178</v>
      </c>
      <c r="M68" s="60" t="s">
        <v>178</v>
      </c>
      <c r="N68" s="60" t="s">
        <v>178</v>
      </c>
      <c r="O68" s="60" t="s">
        <v>178</v>
      </c>
    </row>
    <row r="69" spans="1:15" x14ac:dyDescent="0.25">
      <c r="A69" t="s">
        <v>3150</v>
      </c>
      <c r="B69" s="60" t="s">
        <v>282</v>
      </c>
      <c r="C69" s="60" t="s">
        <v>282</v>
      </c>
      <c r="D69" s="60" t="s">
        <v>282</v>
      </c>
      <c r="E69" s="60" t="s">
        <v>282</v>
      </c>
      <c r="F69" s="60" t="s">
        <v>282</v>
      </c>
      <c r="G69" s="60" t="s">
        <v>282</v>
      </c>
      <c r="H69" s="60" t="s">
        <v>282</v>
      </c>
      <c r="I69" s="60" t="s">
        <v>282</v>
      </c>
      <c r="J69" s="60" t="s">
        <v>282</v>
      </c>
      <c r="K69" s="60" t="s">
        <v>282</v>
      </c>
      <c r="L69" s="60" t="s">
        <v>282</v>
      </c>
      <c r="M69" s="60" t="s">
        <v>282</v>
      </c>
      <c r="N69" s="60" t="s">
        <v>282</v>
      </c>
      <c r="O69" s="60" t="s">
        <v>282</v>
      </c>
    </row>
    <row r="70" spans="1:15" x14ac:dyDescent="0.25">
      <c r="A70" t="s">
        <v>3157</v>
      </c>
      <c r="B70" s="60" t="s">
        <v>282</v>
      </c>
      <c r="C70" s="60" t="s">
        <v>282</v>
      </c>
      <c r="D70" s="60" t="s">
        <v>282</v>
      </c>
      <c r="E70" s="60" t="s">
        <v>282</v>
      </c>
      <c r="F70" s="60" t="s">
        <v>282</v>
      </c>
      <c r="G70" s="60" t="s">
        <v>282</v>
      </c>
      <c r="H70" s="60" t="s">
        <v>282</v>
      </c>
      <c r="I70" s="60" t="s">
        <v>282</v>
      </c>
      <c r="J70" s="60" t="s">
        <v>282</v>
      </c>
      <c r="K70" s="60" t="s">
        <v>282</v>
      </c>
      <c r="L70" s="60" t="s">
        <v>282</v>
      </c>
      <c r="M70" s="60" t="s">
        <v>282</v>
      </c>
      <c r="N70" s="60" t="s">
        <v>282</v>
      </c>
      <c r="O70" s="60" t="s">
        <v>282</v>
      </c>
    </row>
    <row r="71" spans="1:15" x14ac:dyDescent="0.25">
      <c r="A71" t="s">
        <v>3164</v>
      </c>
      <c r="B71" s="60" t="s">
        <v>178</v>
      </c>
      <c r="C71" s="60" t="s">
        <v>178</v>
      </c>
      <c r="D71" s="60" t="s">
        <v>178</v>
      </c>
      <c r="E71" s="60" t="s">
        <v>178</v>
      </c>
      <c r="F71" s="60" t="s">
        <v>178</v>
      </c>
      <c r="G71" s="60" t="s">
        <v>178</v>
      </c>
      <c r="H71" s="60" t="s">
        <v>178</v>
      </c>
      <c r="I71" s="60" t="s">
        <v>178</v>
      </c>
      <c r="J71" s="60" t="s">
        <v>178</v>
      </c>
      <c r="K71" s="60" t="s">
        <v>178</v>
      </c>
      <c r="L71" s="60" t="s">
        <v>178</v>
      </c>
      <c r="M71" s="60" t="s">
        <v>178</v>
      </c>
      <c r="N71" s="60" t="s">
        <v>178</v>
      </c>
      <c r="O71" s="60" t="s">
        <v>178</v>
      </c>
    </row>
    <row r="72" spans="1:15" x14ac:dyDescent="0.25">
      <c r="A72" t="s">
        <v>3171</v>
      </c>
      <c r="B72" s="60" t="s">
        <v>5575</v>
      </c>
      <c r="C72" s="60" t="s">
        <v>5141</v>
      </c>
      <c r="D72" s="60" t="s">
        <v>5576</v>
      </c>
      <c r="E72" s="60" t="s">
        <v>5142</v>
      </c>
      <c r="F72" s="60" t="s">
        <v>178</v>
      </c>
      <c r="G72" s="60" t="s">
        <v>178</v>
      </c>
      <c r="H72" s="60" t="s">
        <v>5577</v>
      </c>
      <c r="I72" s="60" t="s">
        <v>5143</v>
      </c>
      <c r="J72" s="60" t="s">
        <v>5578</v>
      </c>
      <c r="K72" s="60" t="s">
        <v>5144</v>
      </c>
      <c r="L72" s="60" t="s">
        <v>282</v>
      </c>
      <c r="M72" s="60" t="s">
        <v>282</v>
      </c>
      <c r="N72" s="60" t="s">
        <v>5579</v>
      </c>
      <c r="O72" s="60" t="s">
        <v>5145</v>
      </c>
    </row>
    <row r="73" spans="1:15" x14ac:dyDescent="0.25">
      <c r="A73" t="s">
        <v>3177</v>
      </c>
      <c r="B73" s="60" t="s">
        <v>178</v>
      </c>
      <c r="C73" s="60" t="s">
        <v>178</v>
      </c>
      <c r="D73" s="60" t="s">
        <v>178</v>
      </c>
      <c r="E73" s="60" t="s">
        <v>178</v>
      </c>
      <c r="F73" s="60" t="s">
        <v>178</v>
      </c>
      <c r="G73" s="60" t="s">
        <v>178</v>
      </c>
      <c r="H73" s="60" t="s">
        <v>178</v>
      </c>
      <c r="I73" s="60" t="s">
        <v>178</v>
      </c>
      <c r="J73" s="60" t="s">
        <v>178</v>
      </c>
      <c r="K73" s="60" t="s">
        <v>178</v>
      </c>
      <c r="L73" s="60" t="s">
        <v>178</v>
      </c>
      <c r="M73" s="60" t="s">
        <v>178</v>
      </c>
      <c r="N73" s="60" t="s">
        <v>178</v>
      </c>
      <c r="O73" s="60" t="s">
        <v>178</v>
      </c>
    </row>
    <row r="74" spans="1:15" x14ac:dyDescent="0.25">
      <c r="A74" t="s">
        <v>3185</v>
      </c>
      <c r="B74" s="60" t="s">
        <v>5348</v>
      </c>
      <c r="C74" s="60" t="s">
        <v>5146</v>
      </c>
      <c r="D74" s="60" t="s">
        <v>5349</v>
      </c>
      <c r="E74" s="60" t="s">
        <v>5147</v>
      </c>
      <c r="F74" s="60" t="s">
        <v>5349</v>
      </c>
      <c r="G74" s="60" t="s">
        <v>5147</v>
      </c>
      <c r="H74" s="60" t="s">
        <v>5350</v>
      </c>
      <c r="I74" s="60" t="s">
        <v>5148</v>
      </c>
      <c r="J74" s="60" t="s">
        <v>5351</v>
      </c>
      <c r="K74" s="60" t="s">
        <v>5149</v>
      </c>
      <c r="L74" s="60" t="s">
        <v>5352</v>
      </c>
      <c r="M74" s="60" t="s">
        <v>5150</v>
      </c>
      <c r="N74" s="60" t="s">
        <v>5353</v>
      </c>
      <c r="O74" s="60" t="s">
        <v>5151</v>
      </c>
    </row>
    <row r="75" spans="1:15" x14ac:dyDescent="0.25">
      <c r="A75" t="s">
        <v>3192</v>
      </c>
      <c r="B75" s="60" t="s">
        <v>178</v>
      </c>
      <c r="C75" s="60" t="s">
        <v>178</v>
      </c>
      <c r="D75" s="60" t="s">
        <v>178</v>
      </c>
      <c r="E75" s="60" t="s">
        <v>178</v>
      </c>
      <c r="F75" s="60" t="s">
        <v>178</v>
      </c>
      <c r="G75" s="60" t="s">
        <v>178</v>
      </c>
      <c r="H75" s="60" t="s">
        <v>178</v>
      </c>
      <c r="I75" s="60" t="s">
        <v>178</v>
      </c>
      <c r="J75" s="60" t="s">
        <v>178</v>
      </c>
      <c r="K75" s="60" t="s">
        <v>178</v>
      </c>
      <c r="L75" s="60" t="s">
        <v>178</v>
      </c>
      <c r="M75" s="60" t="s">
        <v>178</v>
      </c>
      <c r="N75" s="60" t="s">
        <v>178</v>
      </c>
      <c r="O75" s="60" t="s">
        <v>178</v>
      </c>
    </row>
    <row r="76" spans="1:15" x14ac:dyDescent="0.25">
      <c r="A76" t="s">
        <v>3200</v>
      </c>
      <c r="B76" s="60" t="s">
        <v>178</v>
      </c>
      <c r="C76" s="60" t="s">
        <v>178</v>
      </c>
      <c r="D76" s="60" t="s">
        <v>178</v>
      </c>
      <c r="E76" s="60" t="s">
        <v>178</v>
      </c>
      <c r="F76" s="60" t="s">
        <v>178</v>
      </c>
      <c r="G76" s="60" t="s">
        <v>178</v>
      </c>
      <c r="H76" s="60" t="s">
        <v>178</v>
      </c>
      <c r="I76" s="60" t="s">
        <v>178</v>
      </c>
      <c r="J76" s="60" t="s">
        <v>178</v>
      </c>
      <c r="K76" s="60" t="s">
        <v>178</v>
      </c>
      <c r="L76" s="60" t="s">
        <v>178</v>
      </c>
      <c r="M76" s="60" t="s">
        <v>178</v>
      </c>
      <c r="N76" s="60" t="s">
        <v>178</v>
      </c>
      <c r="O76" s="60" t="s">
        <v>178</v>
      </c>
    </row>
    <row r="77" spans="1:15" x14ac:dyDescent="0.25">
      <c r="A77" t="s">
        <v>3207</v>
      </c>
      <c r="B77" s="60" t="s">
        <v>5580</v>
      </c>
      <c r="C77" s="60" t="s">
        <v>5152</v>
      </c>
      <c r="D77" s="60" t="s">
        <v>5581</v>
      </c>
      <c r="E77" s="60" t="s">
        <v>5153</v>
      </c>
      <c r="F77" s="60" t="s">
        <v>5582</v>
      </c>
      <c r="G77" s="60" t="s">
        <v>5154</v>
      </c>
      <c r="H77" s="60" t="s">
        <v>5583</v>
      </c>
      <c r="I77" s="60" t="s">
        <v>5155</v>
      </c>
      <c r="J77" s="60" t="s">
        <v>5584</v>
      </c>
      <c r="K77" s="60" t="s">
        <v>5156</v>
      </c>
      <c r="L77" s="60" t="s">
        <v>5585</v>
      </c>
      <c r="M77" s="60" t="s">
        <v>5157</v>
      </c>
      <c r="N77" s="60" t="s">
        <v>5586</v>
      </c>
      <c r="O77" s="60" t="s">
        <v>5158</v>
      </c>
    </row>
    <row r="78" spans="1:15" x14ac:dyDescent="0.25">
      <c r="A78" t="s">
        <v>3215</v>
      </c>
      <c r="B78" s="60" t="s">
        <v>178</v>
      </c>
      <c r="C78" s="60" t="s">
        <v>178</v>
      </c>
      <c r="D78" s="60" t="s">
        <v>178</v>
      </c>
      <c r="E78" s="60" t="s">
        <v>178</v>
      </c>
      <c r="F78" s="60" t="s">
        <v>178</v>
      </c>
      <c r="G78" s="60" t="s">
        <v>178</v>
      </c>
      <c r="H78" s="60" t="s">
        <v>178</v>
      </c>
      <c r="I78" s="60" t="s">
        <v>178</v>
      </c>
      <c r="J78" s="60" t="s">
        <v>178</v>
      </c>
      <c r="K78" s="60" t="s">
        <v>178</v>
      </c>
      <c r="L78" s="60" t="s">
        <v>178</v>
      </c>
      <c r="M78" s="60" t="s">
        <v>178</v>
      </c>
      <c r="N78" s="60" t="s">
        <v>178</v>
      </c>
      <c r="O78" s="60" t="s">
        <v>178</v>
      </c>
    </row>
    <row r="79" spans="1:15" x14ac:dyDescent="0.25">
      <c r="A79" t="s">
        <v>3223</v>
      </c>
      <c r="B79" s="60" t="s">
        <v>5587</v>
      </c>
      <c r="C79" s="60" t="s">
        <v>5159</v>
      </c>
      <c r="D79" s="60" t="s">
        <v>5588</v>
      </c>
      <c r="E79" s="60" t="s">
        <v>5160</v>
      </c>
      <c r="F79" s="60" t="s">
        <v>5589</v>
      </c>
      <c r="G79" s="60" t="s">
        <v>5161</v>
      </c>
      <c r="H79" s="60" t="s">
        <v>5590</v>
      </c>
      <c r="I79" s="60" t="s">
        <v>5162</v>
      </c>
      <c r="J79" s="60" t="s">
        <v>5591</v>
      </c>
      <c r="K79" s="60" t="s">
        <v>5163</v>
      </c>
      <c r="L79" s="60" t="s">
        <v>5592</v>
      </c>
      <c r="M79" s="60" t="s">
        <v>5164</v>
      </c>
      <c r="N79" s="60" t="s">
        <v>5593</v>
      </c>
      <c r="O79" s="60" t="s">
        <v>5165</v>
      </c>
    </row>
    <row r="80" spans="1:15" x14ac:dyDescent="0.25">
      <c r="A80" t="s">
        <v>3231</v>
      </c>
      <c r="B80" s="60" t="s">
        <v>178</v>
      </c>
      <c r="C80" s="60" t="s">
        <v>282</v>
      </c>
      <c r="D80" s="60" t="s">
        <v>178</v>
      </c>
      <c r="E80" s="60" t="s">
        <v>282</v>
      </c>
      <c r="F80" s="60" t="s">
        <v>178</v>
      </c>
      <c r="G80" s="60" t="s">
        <v>282</v>
      </c>
      <c r="H80" s="60" t="s">
        <v>178</v>
      </c>
      <c r="I80" s="60" t="s">
        <v>282</v>
      </c>
      <c r="J80" s="60" t="s">
        <v>178</v>
      </c>
      <c r="K80" s="60" t="s">
        <v>282</v>
      </c>
      <c r="L80" s="60" t="s">
        <v>178</v>
      </c>
      <c r="M80" s="60" t="s">
        <v>282</v>
      </c>
      <c r="N80" s="60" t="s">
        <v>178</v>
      </c>
      <c r="O80" s="60" t="s">
        <v>282</v>
      </c>
    </row>
    <row r="81" spans="1:15" x14ac:dyDescent="0.25">
      <c r="A81" t="s">
        <v>3239</v>
      </c>
      <c r="B81" s="60" t="s">
        <v>178</v>
      </c>
      <c r="C81" s="60" t="s">
        <v>178</v>
      </c>
      <c r="D81" s="60" t="s">
        <v>178</v>
      </c>
      <c r="E81" s="60" t="s">
        <v>178</v>
      </c>
      <c r="F81" s="60" t="s">
        <v>178</v>
      </c>
      <c r="G81" s="60" t="s">
        <v>178</v>
      </c>
      <c r="H81" s="60" t="s">
        <v>178</v>
      </c>
      <c r="I81" s="60" t="s">
        <v>178</v>
      </c>
      <c r="J81" s="60" t="s">
        <v>178</v>
      </c>
      <c r="K81" s="60" t="s">
        <v>178</v>
      </c>
      <c r="L81" s="60" t="s">
        <v>178</v>
      </c>
      <c r="M81" s="60" t="s">
        <v>178</v>
      </c>
      <c r="N81" s="60" t="s">
        <v>178</v>
      </c>
      <c r="O81" s="60" t="s">
        <v>178</v>
      </c>
    </row>
    <row r="82" spans="1:15" x14ac:dyDescent="0.25">
      <c r="A82" t="s">
        <v>3247</v>
      </c>
      <c r="B82" s="60" t="s">
        <v>178</v>
      </c>
      <c r="C82" s="60" t="s">
        <v>178</v>
      </c>
      <c r="D82" s="60" t="s">
        <v>178</v>
      </c>
      <c r="E82" s="60" t="s">
        <v>178</v>
      </c>
      <c r="F82" s="60" t="s">
        <v>178</v>
      </c>
      <c r="G82" s="60" t="s">
        <v>178</v>
      </c>
      <c r="H82" s="60" t="s">
        <v>178</v>
      </c>
      <c r="I82" s="60" t="s">
        <v>178</v>
      </c>
      <c r="J82" s="60" t="s">
        <v>178</v>
      </c>
      <c r="K82" s="60" t="s">
        <v>178</v>
      </c>
      <c r="L82" s="60" t="s">
        <v>178</v>
      </c>
      <c r="M82" s="60" t="s">
        <v>178</v>
      </c>
      <c r="N82" s="60" t="s">
        <v>178</v>
      </c>
      <c r="O82" s="60" t="s">
        <v>178</v>
      </c>
    </row>
    <row r="83" spans="1:15" x14ac:dyDescent="0.25">
      <c r="A83" t="s">
        <v>3254</v>
      </c>
      <c r="B83" s="60" t="s">
        <v>282</v>
      </c>
      <c r="C83" s="60" t="s">
        <v>282</v>
      </c>
      <c r="D83" s="60" t="s">
        <v>282</v>
      </c>
      <c r="E83" s="60" t="s">
        <v>282</v>
      </c>
      <c r="F83" s="60" t="s">
        <v>282</v>
      </c>
      <c r="G83" s="60" t="s">
        <v>282</v>
      </c>
      <c r="H83" s="60" t="s">
        <v>282</v>
      </c>
      <c r="I83" s="60" t="s">
        <v>282</v>
      </c>
      <c r="J83" s="60" t="s">
        <v>282</v>
      </c>
      <c r="K83" s="60" t="s">
        <v>282</v>
      </c>
      <c r="L83" s="60" t="s">
        <v>282</v>
      </c>
      <c r="M83" s="60" t="s">
        <v>282</v>
      </c>
      <c r="N83" s="60" t="s">
        <v>282</v>
      </c>
      <c r="O83" s="60" t="s">
        <v>282</v>
      </c>
    </row>
    <row r="84" spans="1:15" x14ac:dyDescent="0.25">
      <c r="A84" t="s">
        <v>3262</v>
      </c>
      <c r="B84" s="60" t="s">
        <v>5594</v>
      </c>
      <c r="C84" s="60" t="s">
        <v>5166</v>
      </c>
      <c r="D84" s="60" t="s">
        <v>5595</v>
      </c>
      <c r="E84" s="60" t="s">
        <v>5167</v>
      </c>
      <c r="F84" s="60" t="s">
        <v>5595</v>
      </c>
      <c r="G84" s="60" t="s">
        <v>5168</v>
      </c>
      <c r="H84" s="60" t="s">
        <v>5596</v>
      </c>
      <c r="I84" s="60" t="s">
        <v>5169</v>
      </c>
      <c r="J84" s="60" t="s">
        <v>5597</v>
      </c>
      <c r="K84" s="60" t="s">
        <v>5170</v>
      </c>
      <c r="L84" s="60" t="s">
        <v>282</v>
      </c>
      <c r="M84" s="60" t="s">
        <v>5171</v>
      </c>
      <c r="N84" s="60" t="s">
        <v>5598</v>
      </c>
      <c r="O84" s="60" t="s">
        <v>5172</v>
      </c>
    </row>
    <row r="85" spans="1:15" x14ac:dyDescent="0.25">
      <c r="A85" t="s">
        <v>3269</v>
      </c>
      <c r="B85" s="60" t="s">
        <v>5599</v>
      </c>
      <c r="C85" s="60" t="s">
        <v>5173</v>
      </c>
      <c r="D85" s="60" t="s">
        <v>5600</v>
      </c>
      <c r="E85" s="60" t="s">
        <v>5174</v>
      </c>
      <c r="F85" s="60" t="s">
        <v>5600</v>
      </c>
      <c r="G85" s="60" t="s">
        <v>5175</v>
      </c>
      <c r="H85" s="60" t="s">
        <v>5601</v>
      </c>
      <c r="I85" s="60" t="s">
        <v>5176</v>
      </c>
      <c r="J85" s="60" t="s">
        <v>5602</v>
      </c>
      <c r="K85" s="60" t="s">
        <v>5177</v>
      </c>
      <c r="L85" s="60" t="s">
        <v>5603</v>
      </c>
      <c r="M85" s="60" t="s">
        <v>5178</v>
      </c>
      <c r="N85" s="60" t="s">
        <v>5604</v>
      </c>
      <c r="O85" s="60" t="s">
        <v>5179</v>
      </c>
    </row>
    <row r="86" spans="1:15" x14ac:dyDescent="0.25">
      <c r="A86" t="s">
        <v>3270</v>
      </c>
      <c r="B86" s="60" t="s">
        <v>178</v>
      </c>
      <c r="C86" s="60" t="s">
        <v>282</v>
      </c>
      <c r="D86" s="60" t="s">
        <v>178</v>
      </c>
      <c r="E86" s="60" t="s">
        <v>282</v>
      </c>
      <c r="F86" s="60" t="s">
        <v>178</v>
      </c>
      <c r="G86" s="60" t="s">
        <v>282</v>
      </c>
      <c r="H86" s="60" t="s">
        <v>178</v>
      </c>
      <c r="I86" s="60" t="s">
        <v>282</v>
      </c>
      <c r="J86" s="60" t="s">
        <v>178</v>
      </c>
      <c r="K86" s="60" t="s">
        <v>282</v>
      </c>
      <c r="L86" s="60" t="s">
        <v>178</v>
      </c>
      <c r="M86" s="60" t="s">
        <v>282</v>
      </c>
      <c r="N86" s="60" t="s">
        <v>178</v>
      </c>
      <c r="O86" s="60" t="s">
        <v>282</v>
      </c>
    </row>
    <row r="87" spans="1:15" x14ac:dyDescent="0.25">
      <c r="A87" t="s">
        <v>3277</v>
      </c>
      <c r="B87" s="60" t="s">
        <v>5605</v>
      </c>
      <c r="C87" s="60" t="s">
        <v>5180</v>
      </c>
      <c r="D87" s="60" t="s">
        <v>5606</v>
      </c>
      <c r="E87" s="60" t="s">
        <v>5181</v>
      </c>
      <c r="F87" s="60" t="s">
        <v>5606</v>
      </c>
      <c r="G87" s="60" t="s">
        <v>5181</v>
      </c>
      <c r="H87" s="60" t="s">
        <v>5607</v>
      </c>
      <c r="I87" s="60" t="s">
        <v>5182</v>
      </c>
      <c r="J87" s="60" t="s">
        <v>5608</v>
      </c>
      <c r="K87" s="60" t="s">
        <v>5183</v>
      </c>
      <c r="L87" s="60" t="s">
        <v>5609</v>
      </c>
      <c r="M87" s="60" t="s">
        <v>5184</v>
      </c>
      <c r="N87" s="60" t="s">
        <v>5610</v>
      </c>
      <c r="O87" s="60" t="s">
        <v>5185</v>
      </c>
    </row>
    <row r="88" spans="1:15" x14ac:dyDescent="0.25">
      <c r="A88" t="s">
        <v>3278</v>
      </c>
      <c r="B88" s="60" t="s">
        <v>5611</v>
      </c>
      <c r="C88" s="60" t="s">
        <v>5186</v>
      </c>
      <c r="D88" s="60" t="s">
        <v>5612</v>
      </c>
      <c r="E88" s="60" t="s">
        <v>5187</v>
      </c>
      <c r="F88" s="60" t="s">
        <v>5612</v>
      </c>
      <c r="G88" s="60" t="s">
        <v>5187</v>
      </c>
      <c r="H88" s="60" t="s">
        <v>5613</v>
      </c>
      <c r="I88" s="60" t="s">
        <v>5188</v>
      </c>
      <c r="J88" s="60" t="s">
        <v>5614</v>
      </c>
      <c r="K88" s="60" t="s">
        <v>5189</v>
      </c>
      <c r="L88" s="60" t="s">
        <v>5615</v>
      </c>
      <c r="M88" s="60" t="s">
        <v>5190</v>
      </c>
      <c r="N88" s="60" t="s">
        <v>5616</v>
      </c>
      <c r="O88" s="60" t="s">
        <v>5191</v>
      </c>
    </row>
    <row r="89" spans="1:15" x14ac:dyDescent="0.25">
      <c r="A89" t="s">
        <v>3286</v>
      </c>
      <c r="B89" s="60" t="s">
        <v>5617</v>
      </c>
      <c r="C89" s="60" t="s">
        <v>5192</v>
      </c>
      <c r="D89" s="60" t="s">
        <v>5618</v>
      </c>
      <c r="E89" s="60" t="s">
        <v>5193</v>
      </c>
      <c r="F89" s="60" t="s">
        <v>5618</v>
      </c>
      <c r="G89" s="60" t="s">
        <v>5193</v>
      </c>
      <c r="H89" s="60" t="s">
        <v>5619</v>
      </c>
      <c r="I89" s="60" t="s">
        <v>5194</v>
      </c>
      <c r="J89" s="60" t="s">
        <v>5620</v>
      </c>
      <c r="K89" s="60" t="s">
        <v>5195</v>
      </c>
      <c r="L89" s="60" t="s">
        <v>5621</v>
      </c>
      <c r="M89" s="60" t="s">
        <v>5196</v>
      </c>
      <c r="N89" s="60" t="s">
        <v>3064</v>
      </c>
      <c r="O89" s="60" t="s">
        <v>5197</v>
      </c>
    </row>
    <row r="90" spans="1:15" x14ac:dyDescent="0.25">
      <c r="A90" t="s">
        <v>3293</v>
      </c>
      <c r="B90" s="60" t="s">
        <v>178</v>
      </c>
      <c r="C90" s="60" t="s">
        <v>178</v>
      </c>
      <c r="D90" s="60" t="s">
        <v>178</v>
      </c>
      <c r="E90" s="60" t="s">
        <v>178</v>
      </c>
      <c r="F90" s="60" t="s">
        <v>178</v>
      </c>
      <c r="G90" s="60" t="s">
        <v>178</v>
      </c>
      <c r="H90" s="60" t="s">
        <v>178</v>
      </c>
      <c r="I90" s="60" t="s">
        <v>178</v>
      </c>
      <c r="J90" s="60" t="s">
        <v>178</v>
      </c>
      <c r="K90" s="60" t="s">
        <v>178</v>
      </c>
      <c r="L90" s="60" t="s">
        <v>178</v>
      </c>
      <c r="M90" s="60" t="s">
        <v>178</v>
      </c>
      <c r="N90" s="60" t="s">
        <v>178</v>
      </c>
      <c r="O90" s="60" t="s">
        <v>178</v>
      </c>
    </row>
    <row r="91" spans="1:15" x14ac:dyDescent="0.25">
      <c r="A91" t="s">
        <v>3300</v>
      </c>
      <c r="B91" s="60" t="s">
        <v>4474</v>
      </c>
      <c r="C91" s="60" t="s">
        <v>5198</v>
      </c>
      <c r="D91" s="60" t="s">
        <v>5622</v>
      </c>
      <c r="E91" s="60" t="s">
        <v>5199</v>
      </c>
      <c r="F91" s="60" t="s">
        <v>5622</v>
      </c>
      <c r="G91" s="60" t="s">
        <v>5200</v>
      </c>
      <c r="H91" s="60" t="s">
        <v>5623</v>
      </c>
      <c r="I91" s="60" t="s">
        <v>5201</v>
      </c>
      <c r="J91" s="60" t="s">
        <v>5624</v>
      </c>
      <c r="K91" s="60" t="s">
        <v>5202</v>
      </c>
      <c r="L91" s="60" t="s">
        <v>5625</v>
      </c>
      <c r="M91" s="60" t="s">
        <v>5203</v>
      </c>
      <c r="N91" s="60" t="s">
        <v>5626</v>
      </c>
      <c r="O91" s="60" t="s">
        <v>2159</v>
      </c>
    </row>
    <row r="92" spans="1:15" x14ac:dyDescent="0.25">
      <c r="A92" t="s">
        <v>3308</v>
      </c>
      <c r="B92" s="60" t="s">
        <v>5627</v>
      </c>
      <c r="C92" s="60" t="s">
        <v>5204</v>
      </c>
      <c r="D92" s="60" t="s">
        <v>5628</v>
      </c>
      <c r="E92" s="60" t="s">
        <v>5205</v>
      </c>
      <c r="F92" s="60" t="s">
        <v>5628</v>
      </c>
      <c r="G92" s="60" t="s">
        <v>5206</v>
      </c>
      <c r="H92" s="60" t="s">
        <v>5629</v>
      </c>
      <c r="I92" s="60" t="s">
        <v>5207</v>
      </c>
      <c r="J92" s="60" t="s">
        <v>5630</v>
      </c>
      <c r="K92" s="60" t="s">
        <v>5208</v>
      </c>
      <c r="L92" s="60" t="s">
        <v>5631</v>
      </c>
      <c r="M92" s="60" t="s">
        <v>5209</v>
      </c>
      <c r="N92" s="60" t="s">
        <v>5632</v>
      </c>
      <c r="O92" s="60" t="s">
        <v>5210</v>
      </c>
    </row>
    <row r="93" spans="1:15" x14ac:dyDescent="0.25">
      <c r="A93" t="s">
        <v>3316</v>
      </c>
      <c r="B93" s="60" t="s">
        <v>282</v>
      </c>
      <c r="C93" s="60" t="s">
        <v>282</v>
      </c>
      <c r="D93" s="60" t="s">
        <v>282</v>
      </c>
      <c r="E93" s="60" t="s">
        <v>282</v>
      </c>
      <c r="F93" s="60" t="s">
        <v>282</v>
      </c>
      <c r="G93" s="60" t="s">
        <v>282</v>
      </c>
      <c r="H93" s="60" t="s">
        <v>282</v>
      </c>
      <c r="I93" s="60" t="s">
        <v>282</v>
      </c>
      <c r="J93" s="60" t="s">
        <v>282</v>
      </c>
      <c r="K93" s="60" t="s">
        <v>282</v>
      </c>
      <c r="L93" s="60" t="s">
        <v>282</v>
      </c>
      <c r="M93" s="60" t="s">
        <v>282</v>
      </c>
      <c r="N93" s="60" t="s">
        <v>282</v>
      </c>
      <c r="O93" s="60" t="s">
        <v>282</v>
      </c>
    </row>
    <row r="94" spans="1:15" x14ac:dyDescent="0.25">
      <c r="A94" t="s">
        <v>3323</v>
      </c>
      <c r="B94" s="60" t="s">
        <v>282</v>
      </c>
      <c r="C94" s="60" t="s">
        <v>282</v>
      </c>
      <c r="D94" s="60" t="s">
        <v>282</v>
      </c>
      <c r="E94" s="60" t="s">
        <v>282</v>
      </c>
      <c r="F94" s="60" t="s">
        <v>282</v>
      </c>
      <c r="G94" s="60" t="s">
        <v>282</v>
      </c>
      <c r="H94" s="60" t="s">
        <v>282</v>
      </c>
      <c r="I94" s="60" t="s">
        <v>282</v>
      </c>
      <c r="J94" s="60" t="s">
        <v>282</v>
      </c>
      <c r="K94" s="60" t="s">
        <v>282</v>
      </c>
      <c r="L94" s="60" t="s">
        <v>282</v>
      </c>
      <c r="M94" s="60" t="s">
        <v>282</v>
      </c>
      <c r="N94" s="60" t="s">
        <v>282</v>
      </c>
      <c r="O94" s="60" t="s">
        <v>282</v>
      </c>
    </row>
    <row r="95" spans="1:15" x14ac:dyDescent="0.25">
      <c r="A95" t="s">
        <v>3330</v>
      </c>
      <c r="B95" s="60" t="s">
        <v>5633</v>
      </c>
      <c r="C95" s="60" t="s">
        <v>4167</v>
      </c>
      <c r="D95" s="60" t="s">
        <v>5634</v>
      </c>
      <c r="E95" s="60" t="s">
        <v>5211</v>
      </c>
      <c r="F95" s="60" t="s">
        <v>5635</v>
      </c>
      <c r="G95" s="60" t="s">
        <v>5212</v>
      </c>
      <c r="H95" s="60" t="s">
        <v>4167</v>
      </c>
      <c r="I95" s="60" t="s">
        <v>5213</v>
      </c>
      <c r="J95" s="60" t="s">
        <v>5636</v>
      </c>
      <c r="K95" s="60" t="s">
        <v>797</v>
      </c>
      <c r="L95" s="60" t="s">
        <v>5637</v>
      </c>
      <c r="M95" s="60" t="s">
        <v>5214</v>
      </c>
      <c r="N95" s="60" t="s">
        <v>5638</v>
      </c>
      <c r="O95" s="60" t="s">
        <v>5215</v>
      </c>
    </row>
    <row r="96" spans="1:15" x14ac:dyDescent="0.25">
      <c r="B96" s="60"/>
      <c r="C96" s="60"/>
      <c r="D96" s="60"/>
      <c r="E96" s="60"/>
      <c r="F96" s="60"/>
      <c r="G96" s="60"/>
      <c r="H96" s="60"/>
      <c r="I96" s="60"/>
      <c r="J96" s="60"/>
      <c r="K96" s="60"/>
      <c r="L96" s="60"/>
      <c r="M96" s="60"/>
      <c r="N96" s="60"/>
      <c r="O96" s="60"/>
    </row>
    <row r="97" spans="1:1" x14ac:dyDescent="0.25">
      <c r="A97" t="s">
        <v>224</v>
      </c>
    </row>
    <row r="98" spans="1:1" x14ac:dyDescent="0.25">
      <c r="A98" t="s">
        <v>707</v>
      </c>
    </row>
    <row r="100" spans="1:1" x14ac:dyDescent="0.25">
      <c r="A100" t="s">
        <v>189</v>
      </c>
    </row>
    <row r="101" spans="1:1" x14ac:dyDescent="0.25">
      <c r="A101" t="s">
        <v>283</v>
      </c>
    </row>
    <row r="102" spans="1:1" x14ac:dyDescent="0.25">
      <c r="A102" t="s">
        <v>708</v>
      </c>
    </row>
    <row r="104" spans="1:1" x14ac:dyDescent="0.25">
      <c r="A104" t="s">
        <v>195</v>
      </c>
    </row>
    <row r="105" spans="1:1" x14ac:dyDescent="0.25">
      <c r="A105" t="s">
        <v>196</v>
      </c>
    </row>
    <row r="106" spans="1:1" x14ac:dyDescent="0.25">
      <c r="A106" t="s">
        <v>709</v>
      </c>
    </row>
    <row r="107" spans="1:1" x14ac:dyDescent="0.25">
      <c r="A107" t="s">
        <v>197</v>
      </c>
    </row>
    <row r="108" spans="1:1" x14ac:dyDescent="0.25">
      <c r="A108" t="s">
        <v>198</v>
      </c>
    </row>
    <row r="109" spans="1:1" x14ac:dyDescent="0.25">
      <c r="A109" t="s">
        <v>199</v>
      </c>
    </row>
    <row r="110" spans="1:1" x14ac:dyDescent="0.25">
      <c r="A110" t="s">
        <v>200</v>
      </c>
    </row>
    <row r="111" spans="1:1" x14ac:dyDescent="0.25">
      <c r="A111" t="s">
        <v>201</v>
      </c>
    </row>
    <row r="112" spans="1:1" x14ac:dyDescent="0.25">
      <c r="A112" t="s">
        <v>319</v>
      </c>
    </row>
  </sheetData>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C95"/>
  <sheetViews>
    <sheetView workbookViewId="0"/>
  </sheetViews>
  <sheetFormatPr defaultRowHeight="15" x14ac:dyDescent="0.25"/>
  <cols>
    <col min="1" max="1" width="54.7109375" customWidth="1"/>
    <col min="2" max="2" width="90.7109375" customWidth="1"/>
  </cols>
  <sheetData>
    <row r="1" spans="1:3" x14ac:dyDescent="0.25">
      <c r="A1" s="4" t="s">
        <v>70</v>
      </c>
      <c r="C1" s="1" t="str">
        <f>HYPERLINK("#'INDEX'!A1", "Back to INDEX")</f>
        <v>Back to INDEX</v>
      </c>
    </row>
    <row r="2" spans="1:3" x14ac:dyDescent="0.25">
      <c r="A2" s="3" t="s">
        <v>1247</v>
      </c>
      <c r="B2" s="3" t="s">
        <v>1248</v>
      </c>
    </row>
    <row r="3" spans="1:3" x14ac:dyDescent="0.25">
      <c r="A3" t="s">
        <v>4244</v>
      </c>
      <c r="B3" s="61" t="s">
        <v>5639</v>
      </c>
    </row>
    <row r="4" spans="1:3" x14ac:dyDescent="0.25">
      <c r="A4" t="s">
        <v>4184</v>
      </c>
      <c r="B4" s="61" t="s">
        <v>5640</v>
      </c>
    </row>
    <row r="5" spans="1:3" x14ac:dyDescent="0.25">
      <c r="A5" t="s">
        <v>4248</v>
      </c>
      <c r="B5" s="61" t="s">
        <v>5641</v>
      </c>
    </row>
    <row r="6" spans="1:3" x14ac:dyDescent="0.25">
      <c r="A6" t="s">
        <v>4178</v>
      </c>
      <c r="B6" s="61" t="s">
        <v>5642</v>
      </c>
    </row>
    <row r="7" spans="1:3" x14ac:dyDescent="0.25">
      <c r="A7" t="s">
        <v>4216</v>
      </c>
      <c r="B7" s="61" t="s">
        <v>5643</v>
      </c>
    </row>
    <row r="8" spans="1:3" x14ac:dyDescent="0.25">
      <c r="A8" t="s">
        <v>4204</v>
      </c>
      <c r="B8" s="61" t="s">
        <v>5644</v>
      </c>
    </row>
    <row r="9" spans="1:3" x14ac:dyDescent="0.25">
      <c r="A9" t="s">
        <v>4226</v>
      </c>
      <c r="B9" s="61" t="s">
        <v>5645</v>
      </c>
    </row>
    <row r="10" spans="1:3" x14ac:dyDescent="0.25">
      <c r="A10" t="s">
        <v>4228</v>
      </c>
      <c r="B10" s="61" t="s">
        <v>5646</v>
      </c>
    </row>
    <row r="11" spans="1:3" x14ac:dyDescent="0.25">
      <c r="A11" t="s">
        <v>4256</v>
      </c>
      <c r="B11" s="61" t="s">
        <v>5647</v>
      </c>
    </row>
    <row r="12" spans="1:3" x14ac:dyDescent="0.25">
      <c r="A12" t="s">
        <v>4218</v>
      </c>
      <c r="B12" s="61" t="s">
        <v>5648</v>
      </c>
    </row>
    <row r="13" spans="1:3" x14ac:dyDescent="0.25">
      <c r="A13" t="s">
        <v>4302</v>
      </c>
      <c r="B13" s="61" t="s">
        <v>5649</v>
      </c>
    </row>
    <row r="14" spans="1:3" x14ac:dyDescent="0.25">
      <c r="A14" t="s">
        <v>4309</v>
      </c>
      <c r="B14" s="61" t="s">
        <v>5650</v>
      </c>
    </row>
    <row r="15" spans="1:3" x14ac:dyDescent="0.25">
      <c r="A15" t="s">
        <v>4296</v>
      </c>
      <c r="B15" s="61" t="s">
        <v>5651</v>
      </c>
    </row>
    <row r="16" spans="1:3" x14ac:dyDescent="0.25">
      <c r="A16" t="s">
        <v>4230</v>
      </c>
      <c r="B16" s="61" t="s">
        <v>5652</v>
      </c>
    </row>
    <row r="17" spans="1:2" x14ac:dyDescent="0.25">
      <c r="A17" t="s">
        <v>4308</v>
      </c>
      <c r="B17" s="61" t="s">
        <v>5653</v>
      </c>
    </row>
    <row r="18" spans="1:2" x14ac:dyDescent="0.25">
      <c r="A18" t="s">
        <v>4198</v>
      </c>
      <c r="B18" s="61" t="s">
        <v>5654</v>
      </c>
    </row>
    <row r="19" spans="1:2" x14ac:dyDescent="0.25">
      <c r="A19" t="s">
        <v>4250</v>
      </c>
      <c r="B19" s="61" t="s">
        <v>5655</v>
      </c>
    </row>
    <row r="20" spans="1:2" x14ac:dyDescent="0.25">
      <c r="A20" t="s">
        <v>4305</v>
      </c>
      <c r="B20" s="61" t="s">
        <v>5656</v>
      </c>
    </row>
    <row r="21" spans="1:2" x14ac:dyDescent="0.25">
      <c r="A21" t="s">
        <v>4321</v>
      </c>
      <c r="B21" s="61" t="s">
        <v>5657</v>
      </c>
    </row>
    <row r="22" spans="1:2" x14ac:dyDescent="0.25">
      <c r="A22" t="s">
        <v>4264</v>
      </c>
      <c r="B22" s="61" t="s">
        <v>5658</v>
      </c>
    </row>
    <row r="23" spans="1:2" x14ac:dyDescent="0.25">
      <c r="A23" t="s">
        <v>4327</v>
      </c>
      <c r="B23" s="61" t="s">
        <v>5659</v>
      </c>
    </row>
    <row r="24" spans="1:2" x14ac:dyDescent="0.25">
      <c r="A24" t="s">
        <v>4258</v>
      </c>
      <c r="B24" s="61" t="s">
        <v>5660</v>
      </c>
    </row>
    <row r="25" spans="1:2" x14ac:dyDescent="0.25">
      <c r="A25" t="s">
        <v>4220</v>
      </c>
      <c r="B25" s="61" t="s">
        <v>5661</v>
      </c>
    </row>
    <row r="26" spans="1:2" x14ac:dyDescent="0.25">
      <c r="A26" t="s">
        <v>4274</v>
      </c>
      <c r="B26" s="61" t="s">
        <v>5662</v>
      </c>
    </row>
    <row r="27" spans="1:2" x14ac:dyDescent="0.25">
      <c r="A27" t="s">
        <v>4262</v>
      </c>
      <c r="B27" s="61" t="s">
        <v>5663</v>
      </c>
    </row>
    <row r="28" spans="1:2" x14ac:dyDescent="0.25">
      <c r="A28" t="s">
        <v>4278</v>
      </c>
      <c r="B28" s="61" t="s">
        <v>5664</v>
      </c>
    </row>
    <row r="29" spans="1:2" x14ac:dyDescent="0.25">
      <c r="A29" t="s">
        <v>4242</v>
      </c>
      <c r="B29" s="61" t="s">
        <v>5665</v>
      </c>
    </row>
    <row r="30" spans="1:2" x14ac:dyDescent="0.25">
      <c r="A30" t="s">
        <v>4212</v>
      </c>
      <c r="B30" s="61" t="s">
        <v>5666</v>
      </c>
    </row>
    <row r="31" spans="1:2" x14ac:dyDescent="0.25">
      <c r="A31" t="s">
        <v>4238</v>
      </c>
      <c r="B31" s="61" t="s">
        <v>5667</v>
      </c>
    </row>
    <row r="32" spans="1:2" x14ac:dyDescent="0.25">
      <c r="A32" t="s">
        <v>4234</v>
      </c>
      <c r="B32" s="61" t="s">
        <v>5668</v>
      </c>
    </row>
    <row r="33" spans="1:2" x14ac:dyDescent="0.25">
      <c r="A33" t="s">
        <v>4240</v>
      </c>
      <c r="B33" s="61" t="s">
        <v>5669</v>
      </c>
    </row>
    <row r="34" spans="1:2" x14ac:dyDescent="0.25">
      <c r="A34" t="s">
        <v>4294</v>
      </c>
      <c r="B34" s="61" t="s">
        <v>5670</v>
      </c>
    </row>
    <row r="35" spans="1:2" x14ac:dyDescent="0.25">
      <c r="A35" t="s">
        <v>4326</v>
      </c>
      <c r="B35" s="61" t="s">
        <v>5671</v>
      </c>
    </row>
    <row r="36" spans="1:2" x14ac:dyDescent="0.25">
      <c r="A36" t="s">
        <v>4306</v>
      </c>
      <c r="B36" s="61" t="s">
        <v>5672</v>
      </c>
    </row>
    <row r="37" spans="1:2" x14ac:dyDescent="0.25">
      <c r="A37" t="s">
        <v>4322</v>
      </c>
      <c r="B37" s="61" t="s">
        <v>5673</v>
      </c>
    </row>
    <row r="38" spans="1:2" x14ac:dyDescent="0.25">
      <c r="A38" t="s">
        <v>4280</v>
      </c>
      <c r="B38" s="61" t="s">
        <v>5674</v>
      </c>
    </row>
    <row r="39" spans="1:2" x14ac:dyDescent="0.25">
      <c r="A39" t="s">
        <v>4214</v>
      </c>
      <c r="B39" s="61" t="s">
        <v>5675</v>
      </c>
    </row>
    <row r="40" spans="1:2" x14ac:dyDescent="0.25">
      <c r="A40" t="s">
        <v>4268</v>
      </c>
      <c r="B40" s="61" t="s">
        <v>282</v>
      </c>
    </row>
    <row r="41" spans="1:2" x14ac:dyDescent="0.25">
      <c r="A41" t="s">
        <v>4176</v>
      </c>
      <c r="B41" s="61" t="s">
        <v>282</v>
      </c>
    </row>
    <row r="42" spans="1:2" x14ac:dyDescent="0.25">
      <c r="A42" t="s">
        <v>4206</v>
      </c>
      <c r="B42" s="61" t="s">
        <v>282</v>
      </c>
    </row>
    <row r="43" spans="1:2" x14ac:dyDescent="0.25">
      <c r="A43" t="s">
        <v>4246</v>
      </c>
      <c r="B43" s="61" t="s">
        <v>282</v>
      </c>
    </row>
    <row r="44" spans="1:2" x14ac:dyDescent="0.25">
      <c r="A44" t="s">
        <v>4254</v>
      </c>
      <c r="B44" s="61" t="s">
        <v>282</v>
      </c>
    </row>
    <row r="45" spans="1:2" x14ac:dyDescent="0.25">
      <c r="A45" t="s">
        <v>4208</v>
      </c>
      <c r="B45" s="61" t="s">
        <v>282</v>
      </c>
    </row>
    <row r="46" spans="1:2" x14ac:dyDescent="0.25">
      <c r="A46" t="s">
        <v>4188</v>
      </c>
      <c r="B46" s="61" t="s">
        <v>282</v>
      </c>
    </row>
    <row r="47" spans="1:2" x14ac:dyDescent="0.25">
      <c r="A47" t="s">
        <v>4276</v>
      </c>
      <c r="B47" s="61" t="s">
        <v>282</v>
      </c>
    </row>
    <row r="48" spans="1:2" x14ac:dyDescent="0.25">
      <c r="A48" t="s">
        <v>4298</v>
      </c>
      <c r="B48" s="61" t="s">
        <v>282</v>
      </c>
    </row>
    <row r="49" spans="1:2" x14ac:dyDescent="0.25">
      <c r="A49" t="s">
        <v>4315</v>
      </c>
      <c r="B49" s="61" t="s">
        <v>282</v>
      </c>
    </row>
    <row r="50" spans="1:2" x14ac:dyDescent="0.25">
      <c r="A50" t="s">
        <v>4286</v>
      </c>
      <c r="B50" s="61" t="s">
        <v>282</v>
      </c>
    </row>
    <row r="51" spans="1:2" x14ac:dyDescent="0.25">
      <c r="A51" t="s">
        <v>4303</v>
      </c>
      <c r="B51" s="61" t="s">
        <v>178</v>
      </c>
    </row>
    <row r="52" spans="1:2" x14ac:dyDescent="0.25">
      <c r="A52" t="s">
        <v>4202</v>
      </c>
      <c r="B52" s="61" t="s">
        <v>178</v>
      </c>
    </row>
    <row r="53" spans="1:2" x14ac:dyDescent="0.25">
      <c r="A53" t="s">
        <v>4270</v>
      </c>
      <c r="B53" s="61" t="s">
        <v>178</v>
      </c>
    </row>
    <row r="54" spans="1:2" x14ac:dyDescent="0.25">
      <c r="A54" t="s">
        <v>4304</v>
      </c>
      <c r="B54" s="61" t="s">
        <v>178</v>
      </c>
    </row>
    <row r="55" spans="1:2" x14ac:dyDescent="0.25">
      <c r="A55" t="s">
        <v>4272</v>
      </c>
      <c r="B55" s="61" t="s">
        <v>178</v>
      </c>
    </row>
    <row r="56" spans="1:2" x14ac:dyDescent="0.25">
      <c r="A56" t="s">
        <v>4307</v>
      </c>
      <c r="B56" s="61" t="s">
        <v>178</v>
      </c>
    </row>
    <row r="57" spans="1:2" x14ac:dyDescent="0.25">
      <c r="A57" t="s">
        <v>4260</v>
      </c>
      <c r="B57" s="61" t="s">
        <v>178</v>
      </c>
    </row>
    <row r="58" spans="1:2" x14ac:dyDescent="0.25">
      <c r="A58" t="s">
        <v>4301</v>
      </c>
      <c r="B58" s="61" t="s">
        <v>178</v>
      </c>
    </row>
    <row r="59" spans="1:2" x14ac:dyDescent="0.25">
      <c r="A59" t="s">
        <v>4310</v>
      </c>
      <c r="B59" s="61" t="s">
        <v>178</v>
      </c>
    </row>
    <row r="60" spans="1:2" x14ac:dyDescent="0.25">
      <c r="A60" t="s">
        <v>4290</v>
      </c>
      <c r="B60" s="61" t="s">
        <v>178</v>
      </c>
    </row>
    <row r="61" spans="1:2" x14ac:dyDescent="0.25">
      <c r="A61" t="s">
        <v>4194</v>
      </c>
      <c r="B61" s="61" t="s">
        <v>178</v>
      </c>
    </row>
    <row r="62" spans="1:2" x14ac:dyDescent="0.25">
      <c r="A62" t="s">
        <v>4200</v>
      </c>
      <c r="B62" s="61" t="s">
        <v>178</v>
      </c>
    </row>
    <row r="63" spans="1:2" x14ac:dyDescent="0.25">
      <c r="A63" t="s">
        <v>4266</v>
      </c>
      <c r="B63" s="61" t="s">
        <v>178</v>
      </c>
    </row>
    <row r="64" spans="1:2" x14ac:dyDescent="0.25">
      <c r="A64" t="s">
        <v>4311</v>
      </c>
      <c r="B64" s="61" t="s">
        <v>178</v>
      </c>
    </row>
    <row r="65" spans="1:2" x14ac:dyDescent="0.25">
      <c r="A65" t="s">
        <v>4192</v>
      </c>
      <c r="B65" s="61" t="s">
        <v>178</v>
      </c>
    </row>
    <row r="66" spans="1:2" x14ac:dyDescent="0.25">
      <c r="A66" t="s">
        <v>4312</v>
      </c>
      <c r="B66" s="61" t="s">
        <v>178</v>
      </c>
    </row>
    <row r="67" spans="1:2" x14ac:dyDescent="0.25">
      <c r="A67" t="s">
        <v>4313</v>
      </c>
      <c r="B67" s="61" t="s">
        <v>178</v>
      </c>
    </row>
    <row r="68" spans="1:2" x14ac:dyDescent="0.25">
      <c r="A68" t="s">
        <v>4173</v>
      </c>
      <c r="B68" s="61" t="s">
        <v>178</v>
      </c>
    </row>
    <row r="69" spans="1:2" x14ac:dyDescent="0.25">
      <c r="A69" t="s">
        <v>4314</v>
      </c>
      <c r="B69" s="61" t="s">
        <v>178</v>
      </c>
    </row>
    <row r="70" spans="1:2" x14ac:dyDescent="0.25">
      <c r="A70" t="s">
        <v>4190</v>
      </c>
      <c r="B70" s="61" t="s">
        <v>178</v>
      </c>
    </row>
    <row r="71" spans="1:2" x14ac:dyDescent="0.25">
      <c r="A71" t="s">
        <v>4316</v>
      </c>
      <c r="B71" s="61" t="s">
        <v>178</v>
      </c>
    </row>
    <row r="72" spans="1:2" x14ac:dyDescent="0.25">
      <c r="A72" t="s">
        <v>4317</v>
      </c>
      <c r="B72" s="61" t="s">
        <v>178</v>
      </c>
    </row>
    <row r="73" spans="1:2" x14ac:dyDescent="0.25">
      <c r="A73" t="s">
        <v>3003</v>
      </c>
      <c r="B73" s="61" t="s">
        <v>178</v>
      </c>
    </row>
    <row r="74" spans="1:2" x14ac:dyDescent="0.25">
      <c r="A74" t="s">
        <v>4318</v>
      </c>
      <c r="B74" s="61" t="s">
        <v>178</v>
      </c>
    </row>
    <row r="75" spans="1:2" x14ac:dyDescent="0.25">
      <c r="A75" t="s">
        <v>4300</v>
      </c>
      <c r="B75" s="61" t="s">
        <v>178</v>
      </c>
    </row>
    <row r="76" spans="1:2" x14ac:dyDescent="0.25">
      <c r="A76" t="s">
        <v>4210</v>
      </c>
      <c r="B76" s="61" t="s">
        <v>178</v>
      </c>
    </row>
    <row r="77" spans="1:2" x14ac:dyDescent="0.25">
      <c r="A77" t="s">
        <v>4196</v>
      </c>
      <c r="B77" s="61" t="s">
        <v>178</v>
      </c>
    </row>
    <row r="78" spans="1:2" x14ac:dyDescent="0.25">
      <c r="A78" t="s">
        <v>4182</v>
      </c>
      <c r="B78" s="61" t="s">
        <v>178</v>
      </c>
    </row>
    <row r="79" spans="1:2" x14ac:dyDescent="0.25">
      <c r="A79" t="s">
        <v>4319</v>
      </c>
      <c r="B79" s="61" t="s">
        <v>178</v>
      </c>
    </row>
    <row r="80" spans="1:2" x14ac:dyDescent="0.25">
      <c r="A80" t="s">
        <v>4292</v>
      </c>
      <c r="B80" s="61" t="s">
        <v>178</v>
      </c>
    </row>
    <row r="81" spans="1:2" x14ac:dyDescent="0.25">
      <c r="A81" t="s">
        <v>4320</v>
      </c>
      <c r="B81" s="61" t="s">
        <v>178</v>
      </c>
    </row>
    <row r="82" spans="1:2" x14ac:dyDescent="0.25">
      <c r="A82" t="s">
        <v>4180</v>
      </c>
      <c r="B82" s="61" t="s">
        <v>178</v>
      </c>
    </row>
    <row r="83" spans="1:2" x14ac:dyDescent="0.25">
      <c r="A83" t="s">
        <v>4323</v>
      </c>
      <c r="B83" s="61" t="s">
        <v>178</v>
      </c>
    </row>
    <row r="84" spans="1:2" x14ac:dyDescent="0.25">
      <c r="A84" t="s">
        <v>4324</v>
      </c>
      <c r="B84" s="61" t="s">
        <v>178</v>
      </c>
    </row>
    <row r="85" spans="1:2" x14ac:dyDescent="0.25">
      <c r="A85" t="s">
        <v>4325</v>
      </c>
      <c r="B85" s="61" t="s">
        <v>178</v>
      </c>
    </row>
    <row r="86" spans="1:2" x14ac:dyDescent="0.25">
      <c r="A86" t="s">
        <v>4224</v>
      </c>
      <c r="B86" s="61" t="s">
        <v>178</v>
      </c>
    </row>
    <row r="87" spans="1:2" x14ac:dyDescent="0.25">
      <c r="A87" t="s">
        <v>4232</v>
      </c>
      <c r="B87" s="61" t="s">
        <v>178</v>
      </c>
    </row>
    <row r="88" spans="1:2" x14ac:dyDescent="0.25">
      <c r="A88" t="s">
        <v>4236</v>
      </c>
      <c r="B88" s="61" t="s">
        <v>178</v>
      </c>
    </row>
    <row r="89" spans="1:2" x14ac:dyDescent="0.25">
      <c r="A89" t="s">
        <v>4282</v>
      </c>
      <c r="B89" s="61" t="s">
        <v>178</v>
      </c>
    </row>
    <row r="90" spans="1:2" x14ac:dyDescent="0.25">
      <c r="A90" t="s">
        <v>4222</v>
      </c>
      <c r="B90" s="61" t="s">
        <v>178</v>
      </c>
    </row>
    <row r="91" spans="1:2" x14ac:dyDescent="0.25">
      <c r="A91" t="s">
        <v>4284</v>
      </c>
      <c r="B91" s="61" t="s">
        <v>178</v>
      </c>
    </row>
    <row r="92" spans="1:2" x14ac:dyDescent="0.25">
      <c r="A92" t="s">
        <v>4288</v>
      </c>
      <c r="B92" s="61" t="s">
        <v>178</v>
      </c>
    </row>
    <row r="93" spans="1:2" x14ac:dyDescent="0.25">
      <c r="A93" t="s">
        <v>4186</v>
      </c>
      <c r="B93" s="61" t="s">
        <v>178</v>
      </c>
    </row>
    <row r="94" spans="1:2" x14ac:dyDescent="0.25">
      <c r="A94" t="s">
        <v>4252</v>
      </c>
      <c r="B94" s="61" t="s">
        <v>178</v>
      </c>
    </row>
    <row r="95" spans="1:2" x14ac:dyDescent="0.25">
      <c r="B95" s="61"/>
    </row>
  </sheetData>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C55"/>
  <sheetViews>
    <sheetView workbookViewId="0"/>
  </sheetViews>
  <sheetFormatPr defaultRowHeight="15" x14ac:dyDescent="0.25"/>
  <cols>
    <col min="1" max="1" width="54.7109375" customWidth="1"/>
    <col min="2" max="2" width="90.7109375" customWidth="1"/>
  </cols>
  <sheetData>
    <row r="1" spans="1:3" x14ac:dyDescent="0.25">
      <c r="A1" s="4" t="s">
        <v>72</v>
      </c>
      <c r="C1" s="1" t="str">
        <f>HYPERLINK("#'INDEX'!A1", "Back to INDEX")</f>
        <v>Back to INDEX</v>
      </c>
    </row>
    <row r="2" spans="1:3" x14ac:dyDescent="0.25">
      <c r="A2" s="3" t="s">
        <v>178</v>
      </c>
      <c r="B2" s="3" t="s">
        <v>5676</v>
      </c>
    </row>
    <row r="3" spans="1:3" x14ac:dyDescent="0.25">
      <c r="A3" t="s">
        <v>236</v>
      </c>
      <c r="B3" s="62">
        <v>20</v>
      </c>
    </row>
    <row r="4" spans="1:3" x14ac:dyDescent="0.25">
      <c r="A4" t="s">
        <v>237</v>
      </c>
      <c r="B4" s="62">
        <v>19</v>
      </c>
    </row>
    <row r="5" spans="1:3" x14ac:dyDescent="0.25">
      <c r="A5" t="s">
        <v>238</v>
      </c>
      <c r="B5" s="62">
        <v>20</v>
      </c>
    </row>
    <row r="6" spans="1:3" x14ac:dyDescent="0.25">
      <c r="A6" t="s">
        <v>239</v>
      </c>
      <c r="B6" s="62">
        <v>19</v>
      </c>
    </row>
    <row r="7" spans="1:3" x14ac:dyDescent="0.25">
      <c r="A7" t="s">
        <v>240</v>
      </c>
      <c r="B7" s="62">
        <v>18</v>
      </c>
    </row>
    <row r="8" spans="1:3" x14ac:dyDescent="0.25">
      <c r="A8" t="s">
        <v>241</v>
      </c>
      <c r="B8" s="62">
        <v>22</v>
      </c>
    </row>
    <row r="9" spans="1:3" x14ac:dyDescent="0.25">
      <c r="A9" t="s">
        <v>242</v>
      </c>
      <c r="B9" s="62">
        <v>23</v>
      </c>
    </row>
    <row r="10" spans="1:3" x14ac:dyDescent="0.25">
      <c r="A10" t="s">
        <v>243</v>
      </c>
      <c r="B10" s="62">
        <v>24</v>
      </c>
    </row>
    <row r="11" spans="1:3" x14ac:dyDescent="0.25">
      <c r="A11" t="s">
        <v>244</v>
      </c>
      <c r="B11" s="62">
        <v>29</v>
      </c>
    </row>
    <row r="12" spans="1:3" x14ac:dyDescent="0.25">
      <c r="A12" t="s">
        <v>245</v>
      </c>
      <c r="B12" s="62">
        <v>19</v>
      </c>
    </row>
    <row r="13" spans="1:3" x14ac:dyDescent="0.25">
      <c r="A13" t="s">
        <v>246</v>
      </c>
      <c r="B13" s="62">
        <v>20</v>
      </c>
    </row>
    <row r="14" spans="1:3" x14ac:dyDescent="0.25">
      <c r="A14" t="s">
        <v>247</v>
      </c>
      <c r="B14" s="62">
        <v>18</v>
      </c>
    </row>
    <row r="15" spans="1:3" x14ac:dyDescent="0.25">
      <c r="A15" t="s">
        <v>248</v>
      </c>
      <c r="B15" s="62">
        <v>27</v>
      </c>
    </row>
    <row r="16" spans="1:3" x14ac:dyDescent="0.25">
      <c r="A16" t="s">
        <v>249</v>
      </c>
      <c r="B16" s="62">
        <v>19</v>
      </c>
    </row>
    <row r="17" spans="1:2" x14ac:dyDescent="0.25">
      <c r="A17" t="s">
        <v>250</v>
      </c>
      <c r="B17" s="62">
        <v>19</v>
      </c>
    </row>
    <row r="18" spans="1:2" x14ac:dyDescent="0.25">
      <c r="A18" t="s">
        <v>251</v>
      </c>
      <c r="B18" s="62">
        <v>19</v>
      </c>
    </row>
    <row r="19" spans="1:2" x14ac:dyDescent="0.25">
      <c r="A19" t="s">
        <v>252</v>
      </c>
      <c r="B19" s="62">
        <v>20</v>
      </c>
    </row>
    <row r="20" spans="1:2" x14ac:dyDescent="0.25">
      <c r="A20" t="s">
        <v>253</v>
      </c>
      <c r="B20" s="62">
        <v>18</v>
      </c>
    </row>
    <row r="21" spans="1:2" x14ac:dyDescent="0.25">
      <c r="A21" t="s">
        <v>254</v>
      </c>
      <c r="B21" s="62">
        <v>21</v>
      </c>
    </row>
    <row r="22" spans="1:2" x14ac:dyDescent="0.25">
      <c r="A22" t="s">
        <v>255</v>
      </c>
      <c r="B22" s="62">
        <v>19</v>
      </c>
    </row>
    <row r="23" spans="1:2" x14ac:dyDescent="0.25">
      <c r="A23" t="s">
        <v>256</v>
      </c>
      <c r="B23" s="62">
        <v>23</v>
      </c>
    </row>
    <row r="24" spans="1:2" x14ac:dyDescent="0.25">
      <c r="A24" t="s">
        <v>257</v>
      </c>
      <c r="B24" s="62">
        <v>20</v>
      </c>
    </row>
    <row r="25" spans="1:2" x14ac:dyDescent="0.25">
      <c r="A25" t="s">
        <v>258</v>
      </c>
      <c r="B25" s="62">
        <v>19</v>
      </c>
    </row>
    <row r="26" spans="1:2" x14ac:dyDescent="0.25">
      <c r="A26" t="s">
        <v>259</v>
      </c>
      <c r="B26" s="62">
        <v>18</v>
      </c>
    </row>
    <row r="27" spans="1:2" x14ac:dyDescent="0.25">
      <c r="A27" t="s">
        <v>260</v>
      </c>
      <c r="B27" s="62">
        <v>20</v>
      </c>
    </row>
    <row r="28" spans="1:2" x14ac:dyDescent="0.25">
      <c r="A28" t="s">
        <v>261</v>
      </c>
      <c r="B28" s="62">
        <v>22</v>
      </c>
    </row>
    <row r="29" spans="1:2" x14ac:dyDescent="0.25">
      <c r="A29" t="s">
        <v>262</v>
      </c>
      <c r="B29" s="62">
        <v>19</v>
      </c>
    </row>
    <row r="30" spans="1:2" x14ac:dyDescent="0.25">
      <c r="A30" t="s">
        <v>263</v>
      </c>
      <c r="B30" s="62">
        <v>22</v>
      </c>
    </row>
    <row r="31" spans="1:2" x14ac:dyDescent="0.25">
      <c r="A31" s="4" t="s">
        <v>235</v>
      </c>
      <c r="B31" s="4">
        <v>20</v>
      </c>
    </row>
    <row r="32" spans="1:2" x14ac:dyDescent="0.25">
      <c r="B32" s="62"/>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230</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2" spans="1:1" x14ac:dyDescent="0.25">
      <c r="A52" t="s">
        <v>278</v>
      </c>
    </row>
    <row r="54" spans="1:1" x14ac:dyDescent="0.25">
      <c r="A54" t="s">
        <v>195</v>
      </c>
    </row>
    <row r="55" spans="1:1" x14ac:dyDescent="0.25">
      <c r="A55" t="s">
        <v>5677</v>
      </c>
    </row>
  </sheetData>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18"/>
  <sheetViews>
    <sheetView workbookViewId="0"/>
  </sheetViews>
  <sheetFormatPr defaultRowHeight="15" x14ac:dyDescent="0.25"/>
  <cols>
    <col min="1" max="1" width="10.7109375" customWidth="1"/>
    <col min="2" max="7" width="30.7109375" customWidth="1"/>
  </cols>
  <sheetData>
    <row r="1" spans="1:8" x14ac:dyDescent="0.25">
      <c r="A1" s="4" t="s">
        <v>9</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233</v>
      </c>
      <c r="B3" s="9">
        <v>76</v>
      </c>
      <c r="C3" s="9">
        <v>42</v>
      </c>
      <c r="D3" s="9">
        <v>81</v>
      </c>
      <c r="E3" s="9">
        <v>77</v>
      </c>
      <c r="F3" s="9">
        <v>79</v>
      </c>
      <c r="G3" s="9">
        <v>71</v>
      </c>
    </row>
    <row r="4" spans="1:8" x14ac:dyDescent="0.25">
      <c r="A4" t="s">
        <v>234</v>
      </c>
      <c r="B4" s="9">
        <v>80</v>
      </c>
      <c r="C4" s="9">
        <v>47</v>
      </c>
      <c r="D4" s="9">
        <v>74</v>
      </c>
      <c r="E4" s="9">
        <v>69</v>
      </c>
      <c r="F4" s="9">
        <v>71</v>
      </c>
      <c r="G4" s="9">
        <v>65</v>
      </c>
    </row>
    <row r="5" spans="1:8" x14ac:dyDescent="0.25">
      <c r="A5" s="4" t="s">
        <v>235</v>
      </c>
      <c r="B5" s="4">
        <v>78</v>
      </c>
      <c r="C5" s="4">
        <v>44</v>
      </c>
      <c r="D5" s="4">
        <v>78</v>
      </c>
      <c r="E5" s="4">
        <v>74</v>
      </c>
      <c r="F5" s="4">
        <v>76</v>
      </c>
      <c r="G5" s="4">
        <v>69</v>
      </c>
    </row>
    <row r="6" spans="1:8" x14ac:dyDescent="0.25">
      <c r="B6" s="9"/>
      <c r="C6" s="9"/>
      <c r="D6" s="9"/>
      <c r="E6" s="9"/>
      <c r="F6" s="9"/>
      <c r="G6" s="9"/>
    </row>
    <row r="7" spans="1:8" x14ac:dyDescent="0.25">
      <c r="A7" t="s">
        <v>189</v>
      </c>
    </row>
    <row r="8" spans="1:8" x14ac:dyDescent="0.25">
      <c r="A8" t="s">
        <v>230</v>
      </c>
    </row>
    <row r="9" spans="1:8" x14ac:dyDescent="0.25">
      <c r="A9" t="s">
        <v>193</v>
      </c>
    </row>
    <row r="10" spans="1:8" x14ac:dyDescent="0.25">
      <c r="A10" t="s">
        <v>194</v>
      </c>
    </row>
    <row r="12" spans="1:8" x14ac:dyDescent="0.25">
      <c r="A12" t="s">
        <v>195</v>
      </c>
    </row>
    <row r="13" spans="1:8" x14ac:dyDescent="0.25">
      <c r="A13" t="s">
        <v>196</v>
      </c>
    </row>
    <row r="14" spans="1:8" x14ac:dyDescent="0.25">
      <c r="A14" t="s">
        <v>197</v>
      </c>
    </row>
    <row r="15" spans="1:8" x14ac:dyDescent="0.25">
      <c r="A15" t="s">
        <v>198</v>
      </c>
    </row>
    <row r="16" spans="1:8" x14ac:dyDescent="0.25">
      <c r="A16" t="s">
        <v>199</v>
      </c>
    </row>
    <row r="17" spans="1:1" x14ac:dyDescent="0.25">
      <c r="A17" t="s">
        <v>200</v>
      </c>
    </row>
    <row r="18" spans="1:1" x14ac:dyDescent="0.25">
      <c r="A18" t="s">
        <v>201</v>
      </c>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C9"/>
  <sheetViews>
    <sheetView workbookViewId="0"/>
  </sheetViews>
  <sheetFormatPr defaultRowHeight="15" x14ac:dyDescent="0.25"/>
  <cols>
    <col min="1" max="1" width="8.7109375" customWidth="1"/>
    <col min="2" max="2" width="90.7109375" customWidth="1"/>
  </cols>
  <sheetData>
    <row r="1" spans="1:3" x14ac:dyDescent="0.25">
      <c r="A1" s="4" t="s">
        <v>73</v>
      </c>
      <c r="C1" s="1" t="str">
        <f>HYPERLINK("#'INDEX'!A1", "Back to INDEX")</f>
        <v>Back to INDEX</v>
      </c>
    </row>
    <row r="2" spans="1:3" x14ac:dyDescent="0.25">
      <c r="A2" s="3" t="s">
        <v>178</v>
      </c>
      <c r="B2" s="3" t="s">
        <v>5678</v>
      </c>
    </row>
    <row r="3" spans="1:3" x14ac:dyDescent="0.25">
      <c r="A3" t="s">
        <v>5679</v>
      </c>
      <c r="B3" s="63">
        <v>51</v>
      </c>
    </row>
    <row r="4" spans="1:3" x14ac:dyDescent="0.25">
      <c r="A4" t="s">
        <v>5680</v>
      </c>
      <c r="B4" s="63">
        <v>33</v>
      </c>
    </row>
    <row r="5" spans="1:3" x14ac:dyDescent="0.25">
      <c r="A5" t="s">
        <v>5681</v>
      </c>
      <c r="B5" s="63">
        <v>23</v>
      </c>
    </row>
    <row r="6" spans="1:3" x14ac:dyDescent="0.25">
      <c r="A6" t="s">
        <v>5682</v>
      </c>
      <c r="B6" s="63">
        <v>18</v>
      </c>
    </row>
    <row r="7" spans="1:3" x14ac:dyDescent="0.25">
      <c r="A7" t="s">
        <v>5683</v>
      </c>
      <c r="B7" s="63">
        <v>15</v>
      </c>
    </row>
    <row r="8" spans="1:3" x14ac:dyDescent="0.25">
      <c r="A8" t="s">
        <v>5684</v>
      </c>
      <c r="B8" s="63">
        <v>14</v>
      </c>
    </row>
    <row r="9" spans="1:3" x14ac:dyDescent="0.25">
      <c r="B9" s="63"/>
    </row>
  </sheetData>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D69"/>
  <sheetViews>
    <sheetView workbookViewId="0"/>
  </sheetViews>
  <sheetFormatPr defaultRowHeight="15" x14ac:dyDescent="0.25"/>
  <cols>
    <col min="1" max="1" width="26.7109375" customWidth="1"/>
    <col min="2" max="3" width="45.7109375" customWidth="1"/>
  </cols>
  <sheetData>
    <row r="1" spans="1:4" x14ac:dyDescent="0.25">
      <c r="A1" s="4" t="s">
        <v>76</v>
      </c>
      <c r="D1" s="1" t="str">
        <f>HYPERLINK("#'INDEX'!A1", "Back to INDEX")</f>
        <v>Back to INDEX</v>
      </c>
    </row>
    <row r="2" spans="1:4" x14ac:dyDescent="0.25">
      <c r="A2" s="3" t="s">
        <v>178</v>
      </c>
      <c r="B2" s="3" t="s">
        <v>5685</v>
      </c>
      <c r="C2" s="3" t="s">
        <v>5686</v>
      </c>
    </row>
    <row r="3" spans="1:4" x14ac:dyDescent="0.25">
      <c r="A3" t="s">
        <v>5687</v>
      </c>
      <c r="B3" s="64">
        <v>46</v>
      </c>
      <c r="C3" s="64">
        <v>50</v>
      </c>
    </row>
    <row r="4" spans="1:4" x14ac:dyDescent="0.25">
      <c r="A4" t="s">
        <v>5688</v>
      </c>
      <c r="B4" s="64">
        <v>30</v>
      </c>
      <c r="C4" s="64">
        <v>27</v>
      </c>
    </row>
    <row r="5" spans="1:4" x14ac:dyDescent="0.25">
      <c r="A5" t="s">
        <v>5689</v>
      </c>
      <c r="B5" s="64">
        <v>25</v>
      </c>
      <c r="C5" s="64">
        <v>27</v>
      </c>
    </row>
    <row r="6" spans="1:4" x14ac:dyDescent="0.25">
      <c r="A6" t="s">
        <v>5690</v>
      </c>
      <c r="B6" s="64">
        <v>22</v>
      </c>
      <c r="C6" s="64">
        <v>27</v>
      </c>
    </row>
    <row r="7" spans="1:4" x14ac:dyDescent="0.25">
      <c r="A7" t="s">
        <v>5691</v>
      </c>
      <c r="B7" s="64">
        <v>25</v>
      </c>
      <c r="C7" s="64">
        <v>25</v>
      </c>
    </row>
    <row r="8" spans="1:4" x14ac:dyDescent="0.25">
      <c r="A8" t="s">
        <v>5692</v>
      </c>
      <c r="B8" s="64">
        <v>23</v>
      </c>
      <c r="C8" s="64">
        <v>23</v>
      </c>
    </row>
    <row r="9" spans="1:4" x14ac:dyDescent="0.25">
      <c r="A9" t="s">
        <v>5693</v>
      </c>
      <c r="B9" s="64">
        <v>24</v>
      </c>
      <c r="C9" s="64">
        <v>22</v>
      </c>
    </row>
    <row r="10" spans="1:4" x14ac:dyDescent="0.25">
      <c r="A10" t="s">
        <v>5694</v>
      </c>
      <c r="B10" s="64">
        <v>19</v>
      </c>
      <c r="C10" s="64">
        <v>22</v>
      </c>
    </row>
    <row r="11" spans="1:4" x14ac:dyDescent="0.25">
      <c r="A11" t="s">
        <v>5695</v>
      </c>
      <c r="B11" s="64">
        <v>27</v>
      </c>
      <c r="C11" s="64">
        <v>22</v>
      </c>
    </row>
    <row r="12" spans="1:4" x14ac:dyDescent="0.25">
      <c r="A12" t="s">
        <v>5696</v>
      </c>
      <c r="B12" s="64">
        <v>16</v>
      </c>
      <c r="C12" s="64">
        <v>20</v>
      </c>
    </row>
    <row r="13" spans="1:4" x14ac:dyDescent="0.25">
      <c r="A13" t="s">
        <v>5697</v>
      </c>
      <c r="B13" s="64">
        <v>21</v>
      </c>
      <c r="C13" s="64">
        <v>20</v>
      </c>
    </row>
    <row r="14" spans="1:4" x14ac:dyDescent="0.25">
      <c r="A14" t="s">
        <v>5698</v>
      </c>
      <c r="B14" s="64">
        <v>18</v>
      </c>
      <c r="C14" s="64">
        <v>16</v>
      </c>
    </row>
    <row r="15" spans="1:4" x14ac:dyDescent="0.25">
      <c r="A15" t="s">
        <v>5699</v>
      </c>
      <c r="B15" s="64">
        <v>17</v>
      </c>
      <c r="C15" s="64">
        <v>16</v>
      </c>
    </row>
    <row r="16" spans="1:4" x14ac:dyDescent="0.25">
      <c r="A16" t="s">
        <v>5700</v>
      </c>
      <c r="B16" s="64">
        <v>16</v>
      </c>
      <c r="C16" s="64">
        <v>16</v>
      </c>
    </row>
    <row r="17" spans="1:3" x14ac:dyDescent="0.25">
      <c r="A17" t="s">
        <v>5701</v>
      </c>
      <c r="B17" s="64">
        <v>16</v>
      </c>
      <c r="C17" s="64">
        <v>13</v>
      </c>
    </row>
    <row r="18" spans="1:3" x14ac:dyDescent="0.25">
      <c r="A18" t="s">
        <v>5702</v>
      </c>
      <c r="B18" s="64">
        <v>10</v>
      </c>
      <c r="C18" s="64">
        <v>12</v>
      </c>
    </row>
    <row r="19" spans="1:3" x14ac:dyDescent="0.25">
      <c r="A19" t="s">
        <v>5703</v>
      </c>
      <c r="B19" s="64">
        <v>10</v>
      </c>
      <c r="C19" s="64">
        <v>11</v>
      </c>
    </row>
    <row r="20" spans="1:3" x14ac:dyDescent="0.25">
      <c r="A20" t="s">
        <v>5704</v>
      </c>
      <c r="B20" s="64">
        <v>9</v>
      </c>
      <c r="C20" s="64">
        <v>9</v>
      </c>
    </row>
    <row r="21" spans="1:3" x14ac:dyDescent="0.25">
      <c r="A21" t="s">
        <v>5705</v>
      </c>
      <c r="B21" s="64">
        <v>10</v>
      </c>
      <c r="C21" s="64">
        <v>9</v>
      </c>
    </row>
    <row r="22" spans="1:3" x14ac:dyDescent="0.25">
      <c r="A22" t="s">
        <v>5706</v>
      </c>
      <c r="B22" s="64">
        <v>13</v>
      </c>
      <c r="C22" s="64">
        <v>9</v>
      </c>
    </row>
    <row r="23" spans="1:3" x14ac:dyDescent="0.25">
      <c r="A23" t="s">
        <v>5707</v>
      </c>
      <c r="B23" s="64">
        <v>10</v>
      </c>
      <c r="C23" s="64">
        <v>8</v>
      </c>
    </row>
    <row r="24" spans="1:3" x14ac:dyDescent="0.25">
      <c r="A24" t="s">
        <v>5708</v>
      </c>
      <c r="B24" s="64">
        <v>13</v>
      </c>
      <c r="C24" s="64">
        <v>8</v>
      </c>
    </row>
    <row r="25" spans="1:3" x14ac:dyDescent="0.25">
      <c r="A25" t="s">
        <v>5709</v>
      </c>
      <c r="B25" s="64">
        <v>9</v>
      </c>
      <c r="C25" s="64">
        <v>8</v>
      </c>
    </row>
    <row r="26" spans="1:3" x14ac:dyDescent="0.25">
      <c r="A26" t="s">
        <v>5710</v>
      </c>
      <c r="B26" s="64">
        <v>6</v>
      </c>
      <c r="C26" s="64">
        <v>7</v>
      </c>
    </row>
    <row r="27" spans="1:3" x14ac:dyDescent="0.25">
      <c r="A27" t="s">
        <v>5711</v>
      </c>
      <c r="B27" s="64">
        <v>8</v>
      </c>
      <c r="C27" s="64">
        <v>7</v>
      </c>
    </row>
    <row r="28" spans="1:3" x14ac:dyDescent="0.25">
      <c r="A28" t="s">
        <v>5712</v>
      </c>
      <c r="B28" s="64">
        <v>6</v>
      </c>
      <c r="C28" s="64">
        <v>6</v>
      </c>
    </row>
    <row r="29" spans="1:3" x14ac:dyDescent="0.25">
      <c r="A29" t="s">
        <v>5713</v>
      </c>
      <c r="B29" s="64">
        <v>5</v>
      </c>
      <c r="C29" s="64">
        <v>5</v>
      </c>
    </row>
    <row r="30" spans="1:3" x14ac:dyDescent="0.25">
      <c r="A30" t="s">
        <v>5714</v>
      </c>
      <c r="B30" s="64">
        <v>5</v>
      </c>
      <c r="C30" s="64">
        <v>4</v>
      </c>
    </row>
    <row r="31" spans="1:3" x14ac:dyDescent="0.25">
      <c r="A31" t="s">
        <v>5715</v>
      </c>
      <c r="B31" s="64">
        <v>3</v>
      </c>
      <c r="C31" s="64">
        <v>3</v>
      </c>
    </row>
    <row r="32" spans="1:3" x14ac:dyDescent="0.25">
      <c r="A32" t="s">
        <v>5716</v>
      </c>
      <c r="B32" s="64">
        <v>6</v>
      </c>
      <c r="C32" s="64">
        <v>3</v>
      </c>
    </row>
    <row r="33" spans="1:3" x14ac:dyDescent="0.25">
      <c r="B33" s="64"/>
      <c r="C33" s="64"/>
    </row>
    <row r="34" spans="1:3" x14ac:dyDescent="0.25">
      <c r="A34" t="s">
        <v>189</v>
      </c>
    </row>
    <row r="35" spans="1:3" x14ac:dyDescent="0.25">
      <c r="A35" t="s">
        <v>230</v>
      </c>
    </row>
    <row r="36" spans="1:3" x14ac:dyDescent="0.25">
      <c r="A36" t="s">
        <v>5717</v>
      </c>
    </row>
    <row r="38" spans="1:3" x14ac:dyDescent="0.25">
      <c r="A38" t="s">
        <v>195</v>
      </c>
    </row>
    <row r="39" spans="1:3" x14ac:dyDescent="0.25">
      <c r="A39" t="s">
        <v>5718</v>
      </c>
    </row>
    <row r="40" spans="1:3" x14ac:dyDescent="0.25">
      <c r="A40" t="s">
        <v>5719</v>
      </c>
    </row>
    <row r="41" spans="1:3" x14ac:dyDescent="0.25">
      <c r="A41" t="s">
        <v>5720</v>
      </c>
    </row>
    <row r="42" spans="1:3" x14ac:dyDescent="0.25">
      <c r="A42" t="s">
        <v>5721</v>
      </c>
    </row>
    <row r="43" spans="1:3" x14ac:dyDescent="0.25">
      <c r="A43" t="s">
        <v>5722</v>
      </c>
    </row>
    <row r="44" spans="1:3" x14ac:dyDescent="0.25">
      <c r="A44" t="s">
        <v>5723</v>
      </c>
    </row>
    <row r="45" spans="1:3" x14ac:dyDescent="0.25">
      <c r="A45" t="s">
        <v>5724</v>
      </c>
    </row>
    <row r="46" spans="1:3" x14ac:dyDescent="0.25">
      <c r="A46" t="s">
        <v>5725</v>
      </c>
    </row>
    <row r="47" spans="1:3" x14ac:dyDescent="0.25">
      <c r="A47" t="s">
        <v>5726</v>
      </c>
    </row>
    <row r="48" spans="1:3" x14ac:dyDescent="0.25">
      <c r="A48" t="s">
        <v>5727</v>
      </c>
    </row>
    <row r="49" spans="1:1" x14ac:dyDescent="0.25">
      <c r="A49" t="s">
        <v>5728</v>
      </c>
    </row>
    <row r="50" spans="1:1" x14ac:dyDescent="0.25">
      <c r="A50" t="s">
        <v>5729</v>
      </c>
    </row>
    <row r="51" spans="1:1" x14ac:dyDescent="0.25">
      <c r="A51" t="s">
        <v>5730</v>
      </c>
    </row>
    <row r="52" spans="1:1" x14ac:dyDescent="0.25">
      <c r="A52" t="s">
        <v>5731</v>
      </c>
    </row>
    <row r="53" spans="1:1" x14ac:dyDescent="0.25">
      <c r="A53" t="s">
        <v>5732</v>
      </c>
    </row>
    <row r="54" spans="1:1" x14ac:dyDescent="0.25">
      <c r="A54" t="s">
        <v>5733</v>
      </c>
    </row>
    <row r="55" spans="1:1" x14ac:dyDescent="0.25">
      <c r="A55" t="s">
        <v>5734</v>
      </c>
    </row>
    <row r="56" spans="1:1" x14ac:dyDescent="0.25">
      <c r="A56" t="s">
        <v>5735</v>
      </c>
    </row>
    <row r="57" spans="1:1" x14ac:dyDescent="0.25">
      <c r="A57" t="s">
        <v>5736</v>
      </c>
    </row>
    <row r="58" spans="1:1" x14ac:dyDescent="0.25">
      <c r="A58" t="s">
        <v>5737</v>
      </c>
    </row>
    <row r="59" spans="1:1" x14ac:dyDescent="0.25">
      <c r="A59" t="s">
        <v>5738</v>
      </c>
    </row>
    <row r="60" spans="1:1" x14ac:dyDescent="0.25">
      <c r="A60" t="s">
        <v>5739</v>
      </c>
    </row>
    <row r="61" spans="1:1" x14ac:dyDescent="0.25">
      <c r="A61" t="s">
        <v>5740</v>
      </c>
    </row>
    <row r="62" spans="1:1" x14ac:dyDescent="0.25">
      <c r="A62" t="s">
        <v>5741</v>
      </c>
    </row>
    <row r="63" spans="1:1" x14ac:dyDescent="0.25">
      <c r="A63" t="s">
        <v>5742</v>
      </c>
    </row>
    <row r="64" spans="1:1" x14ac:dyDescent="0.25">
      <c r="A64" t="s">
        <v>5743</v>
      </c>
    </row>
    <row r="65" spans="1:1" x14ac:dyDescent="0.25">
      <c r="A65" t="s">
        <v>5744</v>
      </c>
    </row>
    <row r="66" spans="1:1" x14ac:dyDescent="0.25">
      <c r="A66" t="s">
        <v>5745</v>
      </c>
    </row>
    <row r="67" spans="1:1" x14ac:dyDescent="0.25">
      <c r="A67" t="s">
        <v>5746</v>
      </c>
    </row>
    <row r="68" spans="1:1" x14ac:dyDescent="0.25">
      <c r="A68" t="s">
        <v>5747</v>
      </c>
    </row>
    <row r="69" spans="1:1" x14ac:dyDescent="0.25">
      <c r="A69" t="s">
        <v>319</v>
      </c>
    </row>
  </sheetData>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C55"/>
  <sheetViews>
    <sheetView workbookViewId="0"/>
  </sheetViews>
  <sheetFormatPr defaultRowHeight="15" x14ac:dyDescent="0.25"/>
  <cols>
    <col min="1" max="1" width="54.7109375" customWidth="1"/>
    <col min="2" max="2" width="90.7109375" customWidth="1"/>
  </cols>
  <sheetData>
    <row r="1" spans="1:3" x14ac:dyDescent="0.25">
      <c r="A1" s="4" t="s">
        <v>77</v>
      </c>
      <c r="C1" s="1" t="str">
        <f>HYPERLINK("#'INDEX'!A1", "Back to INDEX")</f>
        <v>Back to INDEX</v>
      </c>
    </row>
    <row r="2" spans="1:3" x14ac:dyDescent="0.25">
      <c r="A2" s="3" t="s">
        <v>178</v>
      </c>
      <c r="B2" s="3" t="s">
        <v>5676</v>
      </c>
    </row>
    <row r="3" spans="1:3" x14ac:dyDescent="0.25">
      <c r="A3" t="s">
        <v>236</v>
      </c>
      <c r="B3" s="65">
        <v>20</v>
      </c>
    </row>
    <row r="4" spans="1:3" x14ac:dyDescent="0.25">
      <c r="A4" t="s">
        <v>237</v>
      </c>
      <c r="B4" s="65">
        <v>18</v>
      </c>
    </row>
    <row r="5" spans="1:3" x14ac:dyDescent="0.25">
      <c r="A5" t="s">
        <v>238</v>
      </c>
      <c r="B5" s="65">
        <v>20</v>
      </c>
    </row>
    <row r="6" spans="1:3" x14ac:dyDescent="0.25">
      <c r="A6" t="s">
        <v>239</v>
      </c>
      <c r="B6" s="65">
        <v>19</v>
      </c>
    </row>
    <row r="7" spans="1:3" x14ac:dyDescent="0.25">
      <c r="A7" t="s">
        <v>240</v>
      </c>
      <c r="B7" s="65">
        <v>18</v>
      </c>
    </row>
    <row r="8" spans="1:3" x14ac:dyDescent="0.25">
      <c r="A8" t="s">
        <v>241</v>
      </c>
      <c r="B8" s="65">
        <v>22</v>
      </c>
    </row>
    <row r="9" spans="1:3" x14ac:dyDescent="0.25">
      <c r="A9" t="s">
        <v>242</v>
      </c>
      <c r="B9" s="65">
        <v>22</v>
      </c>
    </row>
    <row r="10" spans="1:3" x14ac:dyDescent="0.25">
      <c r="A10" t="s">
        <v>243</v>
      </c>
      <c r="B10" s="65">
        <v>24</v>
      </c>
    </row>
    <row r="11" spans="1:3" x14ac:dyDescent="0.25">
      <c r="A11" t="s">
        <v>244</v>
      </c>
      <c r="B11" s="65">
        <v>29</v>
      </c>
    </row>
    <row r="12" spans="1:3" x14ac:dyDescent="0.25">
      <c r="A12" t="s">
        <v>245</v>
      </c>
      <c r="B12" s="65">
        <v>19</v>
      </c>
    </row>
    <row r="13" spans="1:3" x14ac:dyDescent="0.25">
      <c r="A13" t="s">
        <v>246</v>
      </c>
      <c r="B13" s="65">
        <v>20</v>
      </c>
    </row>
    <row r="14" spans="1:3" x14ac:dyDescent="0.25">
      <c r="A14" t="s">
        <v>247</v>
      </c>
      <c r="B14" s="65">
        <v>18</v>
      </c>
    </row>
    <row r="15" spans="1:3" x14ac:dyDescent="0.25">
      <c r="A15" t="s">
        <v>248</v>
      </c>
      <c r="B15" s="65">
        <v>27</v>
      </c>
    </row>
    <row r="16" spans="1:3" x14ac:dyDescent="0.25">
      <c r="A16" t="s">
        <v>249</v>
      </c>
      <c r="B16" s="65">
        <v>19</v>
      </c>
    </row>
    <row r="17" spans="1:2" x14ac:dyDescent="0.25">
      <c r="A17" t="s">
        <v>250</v>
      </c>
      <c r="B17" s="65">
        <v>19</v>
      </c>
    </row>
    <row r="18" spans="1:2" x14ac:dyDescent="0.25">
      <c r="A18" t="s">
        <v>251</v>
      </c>
      <c r="B18" s="65">
        <v>19</v>
      </c>
    </row>
    <row r="19" spans="1:2" x14ac:dyDescent="0.25">
      <c r="A19" t="s">
        <v>252</v>
      </c>
      <c r="B19" s="65">
        <v>19</v>
      </c>
    </row>
    <row r="20" spans="1:2" x14ac:dyDescent="0.25">
      <c r="A20" t="s">
        <v>253</v>
      </c>
      <c r="B20" s="65">
        <v>19</v>
      </c>
    </row>
    <row r="21" spans="1:2" x14ac:dyDescent="0.25">
      <c r="A21" t="s">
        <v>254</v>
      </c>
      <c r="B21" s="65">
        <v>21</v>
      </c>
    </row>
    <row r="22" spans="1:2" x14ac:dyDescent="0.25">
      <c r="A22" t="s">
        <v>255</v>
      </c>
      <c r="B22" s="65">
        <v>19</v>
      </c>
    </row>
    <row r="23" spans="1:2" x14ac:dyDescent="0.25">
      <c r="A23" t="s">
        <v>256</v>
      </c>
      <c r="B23" s="65">
        <v>23</v>
      </c>
    </row>
    <row r="24" spans="1:2" x14ac:dyDescent="0.25">
      <c r="A24" t="s">
        <v>257</v>
      </c>
      <c r="B24" s="65">
        <v>20</v>
      </c>
    </row>
    <row r="25" spans="1:2" x14ac:dyDescent="0.25">
      <c r="A25" t="s">
        <v>258</v>
      </c>
      <c r="B25" s="65">
        <v>19</v>
      </c>
    </row>
    <row r="26" spans="1:2" x14ac:dyDescent="0.25">
      <c r="A26" t="s">
        <v>259</v>
      </c>
      <c r="B26" s="65">
        <v>18</v>
      </c>
    </row>
    <row r="27" spans="1:2" x14ac:dyDescent="0.25">
      <c r="A27" t="s">
        <v>260</v>
      </c>
      <c r="B27" s="65">
        <v>20</v>
      </c>
    </row>
    <row r="28" spans="1:2" x14ac:dyDescent="0.25">
      <c r="A28" t="s">
        <v>261</v>
      </c>
      <c r="B28" s="65">
        <v>22</v>
      </c>
    </row>
    <row r="29" spans="1:2" x14ac:dyDescent="0.25">
      <c r="A29" t="s">
        <v>262</v>
      </c>
      <c r="B29" s="65">
        <v>19</v>
      </c>
    </row>
    <row r="30" spans="1:2" x14ac:dyDescent="0.25">
      <c r="A30" t="s">
        <v>263</v>
      </c>
      <c r="B30" s="65">
        <v>22</v>
      </c>
    </row>
    <row r="31" spans="1:2" x14ac:dyDescent="0.25">
      <c r="A31" s="4" t="s">
        <v>235</v>
      </c>
      <c r="B31" s="4">
        <v>19</v>
      </c>
    </row>
    <row r="32" spans="1:2" x14ac:dyDescent="0.25">
      <c r="B32" s="65"/>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279</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2" spans="1:1" x14ac:dyDescent="0.25">
      <c r="A52" t="s">
        <v>278</v>
      </c>
    </row>
    <row r="54" spans="1:1" x14ac:dyDescent="0.25">
      <c r="A54" t="s">
        <v>195</v>
      </c>
    </row>
    <row r="55" spans="1:1" x14ac:dyDescent="0.25">
      <c r="A55" t="s">
        <v>5677</v>
      </c>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C9"/>
  <sheetViews>
    <sheetView workbookViewId="0"/>
  </sheetViews>
  <sheetFormatPr defaultRowHeight="15" x14ac:dyDescent="0.25"/>
  <cols>
    <col min="1" max="1" width="8.7109375" customWidth="1"/>
    <col min="2" max="2" width="90.7109375" customWidth="1"/>
  </cols>
  <sheetData>
    <row r="1" spans="1:3" x14ac:dyDescent="0.25">
      <c r="A1" s="4" t="s">
        <v>78</v>
      </c>
      <c r="C1" s="1" t="str">
        <f>HYPERLINK("#'INDEX'!A1", "Back to INDEX")</f>
        <v>Back to INDEX</v>
      </c>
    </row>
    <row r="2" spans="1:3" x14ac:dyDescent="0.25">
      <c r="A2" s="3" t="s">
        <v>178</v>
      </c>
      <c r="B2" s="3" t="s">
        <v>5678</v>
      </c>
    </row>
    <row r="3" spans="1:3" x14ac:dyDescent="0.25">
      <c r="A3" t="s">
        <v>5679</v>
      </c>
      <c r="B3" s="66">
        <v>52</v>
      </c>
    </row>
    <row r="4" spans="1:3" x14ac:dyDescent="0.25">
      <c r="A4" t="s">
        <v>5680</v>
      </c>
      <c r="B4" s="66">
        <v>34</v>
      </c>
    </row>
    <row r="5" spans="1:3" x14ac:dyDescent="0.25">
      <c r="A5" t="s">
        <v>5681</v>
      </c>
      <c r="B5" s="66">
        <v>23</v>
      </c>
    </row>
    <row r="6" spans="1:3" x14ac:dyDescent="0.25">
      <c r="A6" t="s">
        <v>5682</v>
      </c>
      <c r="B6" s="66">
        <v>18</v>
      </c>
    </row>
    <row r="7" spans="1:3" x14ac:dyDescent="0.25">
      <c r="A7" t="s">
        <v>5683</v>
      </c>
      <c r="B7" s="66">
        <v>15</v>
      </c>
    </row>
    <row r="8" spans="1:3" x14ac:dyDescent="0.25">
      <c r="A8" t="s">
        <v>5684</v>
      </c>
      <c r="B8" s="66">
        <v>14</v>
      </c>
    </row>
    <row r="9" spans="1:3" x14ac:dyDescent="0.25">
      <c r="B9" s="66"/>
    </row>
  </sheetData>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D69"/>
  <sheetViews>
    <sheetView workbookViewId="0"/>
  </sheetViews>
  <sheetFormatPr defaultRowHeight="15" x14ac:dyDescent="0.25"/>
  <cols>
    <col min="1" max="1" width="26.7109375" customWidth="1"/>
    <col min="2" max="3" width="45.7109375" customWidth="1"/>
  </cols>
  <sheetData>
    <row r="1" spans="1:4" x14ac:dyDescent="0.25">
      <c r="A1" s="4" t="s">
        <v>79</v>
      </c>
      <c r="D1" s="1" t="str">
        <f>HYPERLINK("#'INDEX'!A1", "Back to INDEX")</f>
        <v>Back to INDEX</v>
      </c>
    </row>
    <row r="2" spans="1:4" x14ac:dyDescent="0.25">
      <c r="A2" s="3" t="s">
        <v>178</v>
      </c>
      <c r="B2" s="3" t="s">
        <v>5685</v>
      </c>
      <c r="C2" s="3" t="s">
        <v>5686</v>
      </c>
    </row>
    <row r="3" spans="1:4" x14ac:dyDescent="0.25">
      <c r="A3" t="s">
        <v>5687</v>
      </c>
      <c r="B3" s="67">
        <v>47</v>
      </c>
      <c r="C3" s="67">
        <v>50</v>
      </c>
    </row>
    <row r="4" spans="1:4" x14ac:dyDescent="0.25">
      <c r="A4" t="s">
        <v>5688</v>
      </c>
      <c r="B4" s="67">
        <v>31</v>
      </c>
      <c r="C4" s="67">
        <v>28</v>
      </c>
    </row>
    <row r="5" spans="1:4" x14ac:dyDescent="0.25">
      <c r="A5" t="s">
        <v>5689</v>
      </c>
      <c r="B5" s="67">
        <v>26</v>
      </c>
      <c r="C5" s="67">
        <v>28</v>
      </c>
    </row>
    <row r="6" spans="1:4" x14ac:dyDescent="0.25">
      <c r="A6" t="s">
        <v>5690</v>
      </c>
      <c r="B6" s="67">
        <v>22</v>
      </c>
      <c r="C6" s="67">
        <v>27</v>
      </c>
    </row>
    <row r="7" spans="1:4" x14ac:dyDescent="0.25">
      <c r="A7" t="s">
        <v>5691</v>
      </c>
      <c r="B7" s="67">
        <v>25</v>
      </c>
      <c r="C7" s="67">
        <v>25</v>
      </c>
    </row>
    <row r="8" spans="1:4" x14ac:dyDescent="0.25">
      <c r="A8" t="s">
        <v>5693</v>
      </c>
      <c r="B8" s="67">
        <v>24</v>
      </c>
      <c r="C8" s="67">
        <v>23</v>
      </c>
    </row>
    <row r="9" spans="1:4" x14ac:dyDescent="0.25">
      <c r="A9" t="s">
        <v>5692</v>
      </c>
      <c r="B9" s="67">
        <v>23</v>
      </c>
      <c r="C9" s="67">
        <v>22</v>
      </c>
    </row>
    <row r="10" spans="1:4" x14ac:dyDescent="0.25">
      <c r="A10" t="s">
        <v>5695</v>
      </c>
      <c r="B10" s="67">
        <v>27</v>
      </c>
      <c r="C10" s="67">
        <v>22</v>
      </c>
    </row>
    <row r="11" spans="1:4" x14ac:dyDescent="0.25">
      <c r="A11" t="s">
        <v>5694</v>
      </c>
      <c r="B11" s="67">
        <v>18</v>
      </c>
      <c r="C11" s="67">
        <v>22</v>
      </c>
    </row>
    <row r="12" spans="1:4" x14ac:dyDescent="0.25">
      <c r="A12" t="s">
        <v>5697</v>
      </c>
      <c r="B12" s="67">
        <v>21</v>
      </c>
      <c r="C12" s="67">
        <v>20</v>
      </c>
    </row>
    <row r="13" spans="1:4" x14ac:dyDescent="0.25">
      <c r="A13" t="s">
        <v>5696</v>
      </c>
      <c r="B13" s="67">
        <v>15</v>
      </c>
      <c r="C13" s="67">
        <v>19</v>
      </c>
    </row>
    <row r="14" spans="1:4" x14ac:dyDescent="0.25">
      <c r="A14" t="s">
        <v>5698</v>
      </c>
      <c r="B14" s="67">
        <v>19</v>
      </c>
      <c r="C14" s="67">
        <v>16</v>
      </c>
    </row>
    <row r="15" spans="1:4" x14ac:dyDescent="0.25">
      <c r="A15" t="s">
        <v>5699</v>
      </c>
      <c r="B15" s="67">
        <v>17</v>
      </c>
      <c r="C15" s="67">
        <v>16</v>
      </c>
    </row>
    <row r="16" spans="1:4" x14ac:dyDescent="0.25">
      <c r="A16" t="s">
        <v>5700</v>
      </c>
      <c r="B16" s="67">
        <v>16</v>
      </c>
      <c r="C16" s="67">
        <v>16</v>
      </c>
    </row>
    <row r="17" spans="1:3" x14ac:dyDescent="0.25">
      <c r="A17" t="s">
        <v>5701</v>
      </c>
      <c r="B17" s="67">
        <v>17</v>
      </c>
      <c r="C17" s="67">
        <v>14</v>
      </c>
    </row>
    <row r="18" spans="1:3" x14ac:dyDescent="0.25">
      <c r="A18" t="s">
        <v>5702</v>
      </c>
      <c r="B18" s="67">
        <v>9</v>
      </c>
      <c r="C18" s="67">
        <v>11</v>
      </c>
    </row>
    <row r="19" spans="1:3" x14ac:dyDescent="0.25">
      <c r="A19" t="s">
        <v>5703</v>
      </c>
      <c r="B19" s="67">
        <v>9</v>
      </c>
      <c r="C19" s="67">
        <v>10</v>
      </c>
    </row>
    <row r="20" spans="1:3" x14ac:dyDescent="0.25">
      <c r="A20" t="s">
        <v>5704</v>
      </c>
      <c r="B20" s="67">
        <v>9</v>
      </c>
      <c r="C20" s="67">
        <v>9</v>
      </c>
    </row>
    <row r="21" spans="1:3" x14ac:dyDescent="0.25">
      <c r="A21" t="s">
        <v>5706</v>
      </c>
      <c r="B21" s="67">
        <v>13</v>
      </c>
      <c r="C21" s="67">
        <v>9</v>
      </c>
    </row>
    <row r="22" spans="1:3" x14ac:dyDescent="0.25">
      <c r="A22" t="s">
        <v>5705</v>
      </c>
      <c r="B22" s="67">
        <v>10</v>
      </c>
      <c r="C22" s="67">
        <v>9</v>
      </c>
    </row>
    <row r="23" spans="1:3" x14ac:dyDescent="0.25">
      <c r="A23" t="s">
        <v>5708</v>
      </c>
      <c r="B23" s="67">
        <v>13</v>
      </c>
      <c r="C23" s="67">
        <v>8</v>
      </c>
    </row>
    <row r="24" spans="1:3" x14ac:dyDescent="0.25">
      <c r="A24" t="s">
        <v>5707</v>
      </c>
      <c r="B24" s="67">
        <v>9</v>
      </c>
      <c r="C24" s="67">
        <v>8</v>
      </c>
    </row>
    <row r="25" spans="1:3" x14ac:dyDescent="0.25">
      <c r="A25" t="s">
        <v>5709</v>
      </c>
      <c r="B25" s="67">
        <v>9</v>
      </c>
      <c r="C25" s="67">
        <v>8</v>
      </c>
    </row>
    <row r="26" spans="1:3" x14ac:dyDescent="0.25">
      <c r="A26" t="s">
        <v>5710</v>
      </c>
      <c r="B26" s="67">
        <v>6</v>
      </c>
      <c r="C26" s="67">
        <v>7</v>
      </c>
    </row>
    <row r="27" spans="1:3" x14ac:dyDescent="0.25">
      <c r="A27" t="s">
        <v>5711</v>
      </c>
      <c r="B27" s="67">
        <v>8</v>
      </c>
      <c r="C27" s="67">
        <v>7</v>
      </c>
    </row>
    <row r="28" spans="1:3" x14ac:dyDescent="0.25">
      <c r="A28" t="s">
        <v>5712</v>
      </c>
      <c r="B28" s="67">
        <v>7</v>
      </c>
      <c r="C28" s="67">
        <v>6</v>
      </c>
    </row>
    <row r="29" spans="1:3" x14ac:dyDescent="0.25">
      <c r="A29" t="s">
        <v>5713</v>
      </c>
      <c r="B29" s="67">
        <v>5</v>
      </c>
      <c r="C29" s="67">
        <v>5</v>
      </c>
    </row>
    <row r="30" spans="1:3" x14ac:dyDescent="0.25">
      <c r="A30" t="s">
        <v>5714</v>
      </c>
      <c r="B30" s="67">
        <v>6</v>
      </c>
      <c r="C30" s="67">
        <v>4</v>
      </c>
    </row>
    <row r="31" spans="1:3" x14ac:dyDescent="0.25">
      <c r="A31" t="s">
        <v>5715</v>
      </c>
      <c r="B31" s="67">
        <v>3</v>
      </c>
      <c r="C31" s="67">
        <v>3</v>
      </c>
    </row>
    <row r="32" spans="1:3" x14ac:dyDescent="0.25">
      <c r="A32" t="s">
        <v>5716</v>
      </c>
      <c r="B32" s="67">
        <v>6</v>
      </c>
      <c r="C32" s="67">
        <v>3</v>
      </c>
    </row>
    <row r="33" spans="1:3" x14ac:dyDescent="0.25">
      <c r="B33" s="67"/>
      <c r="C33" s="67"/>
    </row>
    <row r="34" spans="1:3" x14ac:dyDescent="0.25">
      <c r="A34" t="s">
        <v>189</v>
      </c>
    </row>
    <row r="35" spans="1:3" x14ac:dyDescent="0.25">
      <c r="A35" t="s">
        <v>279</v>
      </c>
    </row>
    <row r="36" spans="1:3" x14ac:dyDescent="0.25">
      <c r="A36" t="s">
        <v>5717</v>
      </c>
    </row>
    <row r="38" spans="1:3" x14ac:dyDescent="0.25">
      <c r="A38" t="s">
        <v>195</v>
      </c>
    </row>
    <row r="39" spans="1:3" x14ac:dyDescent="0.25">
      <c r="A39" t="s">
        <v>5718</v>
      </c>
    </row>
    <row r="40" spans="1:3" x14ac:dyDescent="0.25">
      <c r="A40" t="s">
        <v>5719</v>
      </c>
    </row>
    <row r="41" spans="1:3" x14ac:dyDescent="0.25">
      <c r="A41" t="s">
        <v>5720</v>
      </c>
    </row>
    <row r="42" spans="1:3" x14ac:dyDescent="0.25">
      <c r="A42" t="s">
        <v>5721</v>
      </c>
    </row>
    <row r="43" spans="1:3" x14ac:dyDescent="0.25">
      <c r="A43" t="s">
        <v>5722</v>
      </c>
    </row>
    <row r="44" spans="1:3" x14ac:dyDescent="0.25">
      <c r="A44" t="s">
        <v>5723</v>
      </c>
    </row>
    <row r="45" spans="1:3" x14ac:dyDescent="0.25">
      <c r="A45" t="s">
        <v>5724</v>
      </c>
    </row>
    <row r="46" spans="1:3" x14ac:dyDescent="0.25">
      <c r="A46" t="s">
        <v>5725</v>
      </c>
    </row>
    <row r="47" spans="1:3" x14ac:dyDescent="0.25">
      <c r="A47" t="s">
        <v>5726</v>
      </c>
    </row>
    <row r="48" spans="1:3" x14ac:dyDescent="0.25">
      <c r="A48" t="s">
        <v>5727</v>
      </c>
    </row>
    <row r="49" spans="1:1" x14ac:dyDescent="0.25">
      <c r="A49" t="s">
        <v>5728</v>
      </c>
    </row>
    <row r="50" spans="1:1" x14ac:dyDescent="0.25">
      <c r="A50" t="s">
        <v>5729</v>
      </c>
    </row>
    <row r="51" spans="1:1" x14ac:dyDescent="0.25">
      <c r="A51" t="s">
        <v>5730</v>
      </c>
    </row>
    <row r="52" spans="1:1" x14ac:dyDescent="0.25">
      <c r="A52" t="s">
        <v>5731</v>
      </c>
    </row>
    <row r="53" spans="1:1" x14ac:dyDescent="0.25">
      <c r="A53" t="s">
        <v>5732</v>
      </c>
    </row>
    <row r="54" spans="1:1" x14ac:dyDescent="0.25">
      <c r="A54" t="s">
        <v>5733</v>
      </c>
    </row>
    <row r="55" spans="1:1" x14ac:dyDescent="0.25">
      <c r="A55" t="s">
        <v>5734</v>
      </c>
    </row>
    <row r="56" spans="1:1" x14ac:dyDescent="0.25">
      <c r="A56" t="s">
        <v>5735</v>
      </c>
    </row>
    <row r="57" spans="1:1" x14ac:dyDescent="0.25">
      <c r="A57" t="s">
        <v>5736</v>
      </c>
    </row>
    <row r="58" spans="1:1" x14ac:dyDescent="0.25">
      <c r="A58" t="s">
        <v>5737</v>
      </c>
    </row>
    <row r="59" spans="1:1" x14ac:dyDescent="0.25">
      <c r="A59" t="s">
        <v>5738</v>
      </c>
    </row>
    <row r="60" spans="1:1" x14ac:dyDescent="0.25">
      <c r="A60" t="s">
        <v>5739</v>
      </c>
    </row>
    <row r="61" spans="1:1" x14ac:dyDescent="0.25">
      <c r="A61" t="s">
        <v>5740</v>
      </c>
    </row>
    <row r="62" spans="1:1" x14ac:dyDescent="0.25">
      <c r="A62" t="s">
        <v>5741</v>
      </c>
    </row>
    <row r="63" spans="1:1" x14ac:dyDescent="0.25">
      <c r="A63" t="s">
        <v>5742</v>
      </c>
    </row>
    <row r="64" spans="1:1" x14ac:dyDescent="0.25">
      <c r="A64" t="s">
        <v>5743</v>
      </c>
    </row>
    <row r="65" spans="1:1" x14ac:dyDescent="0.25">
      <c r="A65" t="s">
        <v>5744</v>
      </c>
    </row>
    <row r="66" spans="1:1" x14ac:dyDescent="0.25">
      <c r="A66" t="s">
        <v>5745</v>
      </c>
    </row>
    <row r="67" spans="1:1" x14ac:dyDescent="0.25">
      <c r="A67" t="s">
        <v>5746</v>
      </c>
    </row>
    <row r="68" spans="1:1" x14ac:dyDescent="0.25">
      <c r="A68" t="s">
        <v>5747</v>
      </c>
    </row>
    <row r="69" spans="1:1" x14ac:dyDescent="0.25">
      <c r="A69" t="s">
        <v>319</v>
      </c>
    </row>
  </sheetData>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C55"/>
  <sheetViews>
    <sheetView workbookViewId="0"/>
  </sheetViews>
  <sheetFormatPr defaultRowHeight="15" x14ac:dyDescent="0.25"/>
  <cols>
    <col min="1" max="1" width="54.7109375" customWidth="1"/>
    <col min="2" max="2" width="90.7109375" customWidth="1"/>
  </cols>
  <sheetData>
    <row r="1" spans="1:3" x14ac:dyDescent="0.25">
      <c r="A1" s="4" t="s">
        <v>80</v>
      </c>
      <c r="C1" s="1" t="str">
        <f>HYPERLINK("#'INDEX'!A1", "Back to INDEX")</f>
        <v>Back to INDEX</v>
      </c>
    </row>
    <row r="2" spans="1:3" x14ac:dyDescent="0.25">
      <c r="A2" s="3" t="s">
        <v>178</v>
      </c>
      <c r="B2" s="3" t="s">
        <v>5676</v>
      </c>
    </row>
    <row r="3" spans="1:3" x14ac:dyDescent="0.25">
      <c r="A3" t="s">
        <v>236</v>
      </c>
      <c r="B3" s="68">
        <v>19</v>
      </c>
    </row>
    <row r="4" spans="1:3" x14ac:dyDescent="0.25">
      <c r="A4" t="s">
        <v>237</v>
      </c>
      <c r="B4" s="68">
        <v>22</v>
      </c>
    </row>
    <row r="5" spans="1:3" x14ac:dyDescent="0.25">
      <c r="A5" t="s">
        <v>238</v>
      </c>
      <c r="B5" s="68">
        <v>19</v>
      </c>
    </row>
    <row r="6" spans="1:3" x14ac:dyDescent="0.25">
      <c r="A6" t="s">
        <v>239</v>
      </c>
      <c r="B6" s="68">
        <v>21</v>
      </c>
    </row>
    <row r="7" spans="1:3" x14ac:dyDescent="0.25">
      <c r="A7" t="s">
        <v>240</v>
      </c>
      <c r="B7" s="68">
        <v>19</v>
      </c>
    </row>
    <row r="8" spans="1:3" x14ac:dyDescent="0.25">
      <c r="A8" t="s">
        <v>241</v>
      </c>
      <c r="B8" s="68">
        <v>23</v>
      </c>
    </row>
    <row r="9" spans="1:3" x14ac:dyDescent="0.25">
      <c r="A9" t="s">
        <v>242</v>
      </c>
      <c r="B9" s="68">
        <v>27</v>
      </c>
    </row>
    <row r="10" spans="1:3" x14ac:dyDescent="0.25">
      <c r="A10" t="s">
        <v>243</v>
      </c>
      <c r="B10" s="68">
        <v>24</v>
      </c>
    </row>
    <row r="11" spans="1:3" x14ac:dyDescent="0.25">
      <c r="A11" t="s">
        <v>244</v>
      </c>
      <c r="B11" s="68">
        <v>36</v>
      </c>
    </row>
    <row r="12" spans="1:3" x14ac:dyDescent="0.25">
      <c r="A12" t="s">
        <v>245</v>
      </c>
      <c r="B12" s="68">
        <v>21</v>
      </c>
    </row>
    <row r="13" spans="1:3" x14ac:dyDescent="0.25">
      <c r="A13" t="s">
        <v>246</v>
      </c>
      <c r="B13" s="68">
        <v>22</v>
      </c>
    </row>
    <row r="14" spans="1:3" x14ac:dyDescent="0.25">
      <c r="A14" t="s">
        <v>247</v>
      </c>
      <c r="B14" s="68">
        <v>18</v>
      </c>
    </row>
    <row r="15" spans="1:3" x14ac:dyDescent="0.25">
      <c r="A15" t="s">
        <v>248</v>
      </c>
      <c r="B15" s="68">
        <v>29</v>
      </c>
    </row>
    <row r="16" spans="1:3" x14ac:dyDescent="0.25">
      <c r="A16" t="s">
        <v>249</v>
      </c>
      <c r="B16" s="68">
        <v>21</v>
      </c>
    </row>
    <row r="17" spans="1:2" x14ac:dyDescent="0.25">
      <c r="A17" t="s">
        <v>250</v>
      </c>
      <c r="B17" s="68">
        <v>20</v>
      </c>
    </row>
    <row r="18" spans="1:2" x14ac:dyDescent="0.25">
      <c r="A18" t="s">
        <v>251</v>
      </c>
      <c r="B18" s="68">
        <v>22</v>
      </c>
    </row>
    <row r="19" spans="1:2" x14ac:dyDescent="0.25">
      <c r="A19" t="s">
        <v>252</v>
      </c>
      <c r="B19" s="68">
        <v>25</v>
      </c>
    </row>
    <row r="20" spans="1:2" x14ac:dyDescent="0.25">
      <c r="A20" t="s">
        <v>253</v>
      </c>
      <c r="B20" s="68">
        <v>16</v>
      </c>
    </row>
    <row r="21" spans="1:2" x14ac:dyDescent="0.25">
      <c r="A21" t="s">
        <v>254</v>
      </c>
      <c r="B21" s="68">
        <v>20</v>
      </c>
    </row>
    <row r="22" spans="1:2" x14ac:dyDescent="0.25">
      <c r="A22" t="s">
        <v>255</v>
      </c>
      <c r="B22" s="68">
        <v>18</v>
      </c>
    </row>
    <row r="23" spans="1:2" x14ac:dyDescent="0.25">
      <c r="A23" t="s">
        <v>256</v>
      </c>
      <c r="B23" s="68">
        <v>21</v>
      </c>
    </row>
    <row r="24" spans="1:2" x14ac:dyDescent="0.25">
      <c r="A24" t="s">
        <v>257</v>
      </c>
      <c r="B24" s="68">
        <v>17</v>
      </c>
    </row>
    <row r="25" spans="1:2" x14ac:dyDescent="0.25">
      <c r="A25" t="s">
        <v>258</v>
      </c>
      <c r="B25" s="68">
        <v>20</v>
      </c>
    </row>
    <row r="26" spans="1:2" x14ac:dyDescent="0.25">
      <c r="A26" t="s">
        <v>259</v>
      </c>
      <c r="B26" s="68">
        <v>24</v>
      </c>
    </row>
    <row r="27" spans="1:2" x14ac:dyDescent="0.25">
      <c r="A27" t="s">
        <v>260</v>
      </c>
      <c r="B27" s="68">
        <v>24</v>
      </c>
    </row>
    <row r="28" spans="1:2" x14ac:dyDescent="0.25">
      <c r="A28" t="s">
        <v>261</v>
      </c>
      <c r="B28" s="68">
        <v>25</v>
      </c>
    </row>
    <row r="29" spans="1:2" x14ac:dyDescent="0.25">
      <c r="A29" t="s">
        <v>262</v>
      </c>
      <c r="B29" s="68">
        <v>24</v>
      </c>
    </row>
    <row r="30" spans="1:2" x14ac:dyDescent="0.25">
      <c r="A30" t="s">
        <v>263</v>
      </c>
      <c r="B30" s="68">
        <v>25</v>
      </c>
    </row>
    <row r="31" spans="1:2" x14ac:dyDescent="0.25">
      <c r="A31" s="4" t="s">
        <v>235</v>
      </c>
      <c r="B31" s="4">
        <v>21</v>
      </c>
    </row>
    <row r="32" spans="1:2" x14ac:dyDescent="0.25">
      <c r="B32" s="68"/>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280</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2" spans="1:1" x14ac:dyDescent="0.25">
      <c r="A52" t="s">
        <v>278</v>
      </c>
    </row>
    <row r="54" spans="1:1" x14ac:dyDescent="0.25">
      <c r="A54" t="s">
        <v>195</v>
      </c>
    </row>
    <row r="55" spans="1:1" x14ac:dyDescent="0.25">
      <c r="A55" t="s">
        <v>5677</v>
      </c>
    </row>
  </sheetData>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C9"/>
  <sheetViews>
    <sheetView workbookViewId="0"/>
  </sheetViews>
  <sheetFormatPr defaultRowHeight="15" x14ac:dyDescent="0.25"/>
  <cols>
    <col min="1" max="1" width="8.7109375" customWidth="1"/>
    <col min="2" max="2" width="90.7109375" customWidth="1"/>
  </cols>
  <sheetData>
    <row r="1" spans="1:3" x14ac:dyDescent="0.25">
      <c r="A1" s="4" t="s">
        <v>81</v>
      </c>
      <c r="C1" s="1" t="str">
        <f>HYPERLINK("#'INDEX'!A1", "Back to INDEX")</f>
        <v>Back to INDEX</v>
      </c>
    </row>
    <row r="2" spans="1:3" x14ac:dyDescent="0.25">
      <c r="A2" s="3" t="s">
        <v>178</v>
      </c>
      <c r="B2" s="3" t="s">
        <v>5678</v>
      </c>
    </row>
    <row r="3" spans="1:3" x14ac:dyDescent="0.25">
      <c r="A3" t="s">
        <v>5679</v>
      </c>
      <c r="B3" s="69">
        <v>46</v>
      </c>
    </row>
    <row r="4" spans="1:3" x14ac:dyDescent="0.25">
      <c r="A4" t="s">
        <v>5680</v>
      </c>
      <c r="B4" s="69">
        <v>29</v>
      </c>
    </row>
    <row r="5" spans="1:3" x14ac:dyDescent="0.25">
      <c r="A5" t="s">
        <v>5681</v>
      </c>
      <c r="B5" s="69">
        <v>21</v>
      </c>
    </row>
    <row r="6" spans="1:3" x14ac:dyDescent="0.25">
      <c r="A6" t="s">
        <v>5682</v>
      </c>
      <c r="B6" s="69">
        <v>19</v>
      </c>
    </row>
    <row r="7" spans="1:3" x14ac:dyDescent="0.25">
      <c r="A7" t="s">
        <v>5683</v>
      </c>
      <c r="B7" s="69">
        <v>18</v>
      </c>
    </row>
    <row r="8" spans="1:3" x14ac:dyDescent="0.25">
      <c r="A8" t="s">
        <v>5684</v>
      </c>
      <c r="B8" s="69">
        <v>19</v>
      </c>
    </row>
    <row r="9" spans="1:3" x14ac:dyDescent="0.25">
      <c r="B9" s="69"/>
    </row>
  </sheetData>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D69"/>
  <sheetViews>
    <sheetView workbookViewId="0"/>
  </sheetViews>
  <sheetFormatPr defaultRowHeight="15" x14ac:dyDescent="0.25"/>
  <cols>
    <col min="1" max="1" width="26.7109375" customWidth="1"/>
    <col min="2" max="3" width="45.7109375" customWidth="1"/>
  </cols>
  <sheetData>
    <row r="1" spans="1:4" x14ac:dyDescent="0.25">
      <c r="A1" s="4" t="s">
        <v>82</v>
      </c>
      <c r="D1" s="1" t="str">
        <f>HYPERLINK("#'INDEX'!A1", "Back to INDEX")</f>
        <v>Back to INDEX</v>
      </c>
    </row>
    <row r="2" spans="1:4" x14ac:dyDescent="0.25">
      <c r="A2" s="3" t="s">
        <v>178</v>
      </c>
      <c r="B2" s="3" t="s">
        <v>5685</v>
      </c>
      <c r="C2" s="3" t="s">
        <v>5686</v>
      </c>
    </row>
    <row r="3" spans="1:4" x14ac:dyDescent="0.25">
      <c r="A3" t="s">
        <v>5687</v>
      </c>
      <c r="B3" s="70">
        <v>42</v>
      </c>
      <c r="C3" s="70">
        <v>45</v>
      </c>
    </row>
    <row r="4" spans="1:4" x14ac:dyDescent="0.25">
      <c r="A4" t="s">
        <v>5690</v>
      </c>
      <c r="B4" s="70">
        <v>25</v>
      </c>
      <c r="C4" s="70">
        <v>30</v>
      </c>
    </row>
    <row r="5" spans="1:4" x14ac:dyDescent="0.25">
      <c r="A5" t="s">
        <v>5694</v>
      </c>
      <c r="B5" s="70">
        <v>22</v>
      </c>
      <c r="C5" s="70">
        <v>25</v>
      </c>
    </row>
    <row r="6" spans="1:4" x14ac:dyDescent="0.25">
      <c r="A6" t="s">
        <v>5692</v>
      </c>
      <c r="B6" s="70">
        <v>23</v>
      </c>
      <c r="C6" s="70">
        <v>25</v>
      </c>
    </row>
    <row r="7" spans="1:4" x14ac:dyDescent="0.25">
      <c r="A7" t="s">
        <v>5691</v>
      </c>
      <c r="B7" s="70">
        <v>23</v>
      </c>
      <c r="C7" s="70">
        <v>24</v>
      </c>
    </row>
    <row r="8" spans="1:4" x14ac:dyDescent="0.25">
      <c r="A8" t="s">
        <v>5688</v>
      </c>
      <c r="B8" s="70">
        <v>27</v>
      </c>
      <c r="C8" s="70">
        <v>23</v>
      </c>
    </row>
    <row r="9" spans="1:4" x14ac:dyDescent="0.25">
      <c r="A9" t="s">
        <v>5689</v>
      </c>
      <c r="B9" s="70">
        <v>21</v>
      </c>
      <c r="C9" s="70">
        <v>22</v>
      </c>
    </row>
    <row r="10" spans="1:4" x14ac:dyDescent="0.25">
      <c r="A10" t="s">
        <v>5696</v>
      </c>
      <c r="B10" s="70">
        <v>22</v>
      </c>
      <c r="C10" s="70">
        <v>22</v>
      </c>
    </row>
    <row r="11" spans="1:4" x14ac:dyDescent="0.25">
      <c r="A11" t="s">
        <v>5693</v>
      </c>
      <c r="B11" s="70">
        <v>20</v>
      </c>
      <c r="C11" s="70">
        <v>20</v>
      </c>
    </row>
    <row r="12" spans="1:4" x14ac:dyDescent="0.25">
      <c r="A12" t="s">
        <v>5695</v>
      </c>
      <c r="B12" s="70">
        <v>24</v>
      </c>
      <c r="C12" s="70">
        <v>19</v>
      </c>
    </row>
    <row r="13" spans="1:4" x14ac:dyDescent="0.25">
      <c r="A13" t="s">
        <v>5702</v>
      </c>
      <c r="B13" s="70">
        <v>14</v>
      </c>
      <c r="C13" s="70">
        <v>19</v>
      </c>
    </row>
    <row r="14" spans="1:4" x14ac:dyDescent="0.25">
      <c r="A14" t="s">
        <v>5698</v>
      </c>
      <c r="B14" s="70">
        <v>16</v>
      </c>
      <c r="C14" s="70">
        <v>16</v>
      </c>
    </row>
    <row r="15" spans="1:4" x14ac:dyDescent="0.25">
      <c r="A15" t="s">
        <v>5700</v>
      </c>
      <c r="B15" s="70">
        <v>16</v>
      </c>
      <c r="C15" s="70">
        <v>16</v>
      </c>
    </row>
    <row r="16" spans="1:4" x14ac:dyDescent="0.25">
      <c r="A16" t="s">
        <v>5703</v>
      </c>
      <c r="B16" s="70">
        <v>14</v>
      </c>
      <c r="C16" s="70">
        <v>15</v>
      </c>
    </row>
    <row r="17" spans="1:3" x14ac:dyDescent="0.25">
      <c r="A17" t="s">
        <v>5697</v>
      </c>
      <c r="B17" s="70">
        <v>16</v>
      </c>
      <c r="C17" s="70">
        <v>14</v>
      </c>
    </row>
    <row r="18" spans="1:3" x14ac:dyDescent="0.25">
      <c r="A18" t="s">
        <v>5699</v>
      </c>
      <c r="B18" s="70">
        <v>16</v>
      </c>
      <c r="C18" s="70">
        <v>14</v>
      </c>
    </row>
    <row r="19" spans="1:3" x14ac:dyDescent="0.25">
      <c r="A19" t="s">
        <v>5705</v>
      </c>
      <c r="B19" s="70">
        <v>12</v>
      </c>
      <c r="C19" s="70">
        <v>12</v>
      </c>
    </row>
    <row r="20" spans="1:3" x14ac:dyDescent="0.25">
      <c r="A20" t="s">
        <v>5707</v>
      </c>
      <c r="B20" s="70">
        <v>13</v>
      </c>
      <c r="C20" s="70">
        <v>10</v>
      </c>
    </row>
    <row r="21" spans="1:3" x14ac:dyDescent="0.25">
      <c r="A21" t="s">
        <v>5701</v>
      </c>
      <c r="B21" s="70">
        <v>11</v>
      </c>
      <c r="C21" s="70">
        <v>10</v>
      </c>
    </row>
    <row r="22" spans="1:3" x14ac:dyDescent="0.25">
      <c r="A22" t="s">
        <v>5706</v>
      </c>
      <c r="B22" s="70">
        <v>15</v>
      </c>
      <c r="C22" s="70">
        <v>8</v>
      </c>
    </row>
    <row r="23" spans="1:3" x14ac:dyDescent="0.25">
      <c r="A23" t="s">
        <v>5708</v>
      </c>
      <c r="B23" s="70">
        <v>11</v>
      </c>
      <c r="C23" s="70">
        <v>7</v>
      </c>
    </row>
    <row r="24" spans="1:3" x14ac:dyDescent="0.25">
      <c r="A24" t="s">
        <v>5710</v>
      </c>
      <c r="B24" s="70">
        <v>6</v>
      </c>
      <c r="C24" s="70">
        <v>7</v>
      </c>
    </row>
    <row r="25" spans="1:3" x14ac:dyDescent="0.25">
      <c r="A25" t="s">
        <v>5704</v>
      </c>
      <c r="B25" s="70">
        <v>6</v>
      </c>
      <c r="C25" s="70">
        <v>6</v>
      </c>
    </row>
    <row r="26" spans="1:3" x14ac:dyDescent="0.25">
      <c r="A26" t="s">
        <v>5711</v>
      </c>
      <c r="B26" s="70">
        <v>7</v>
      </c>
      <c r="C26" s="70">
        <v>6</v>
      </c>
    </row>
    <row r="27" spans="1:3" x14ac:dyDescent="0.25">
      <c r="A27" t="s">
        <v>5709</v>
      </c>
      <c r="B27" s="70">
        <v>7</v>
      </c>
      <c r="C27" s="70">
        <v>6</v>
      </c>
    </row>
    <row r="28" spans="1:3" x14ac:dyDescent="0.25">
      <c r="A28" t="s">
        <v>5713</v>
      </c>
      <c r="B28" s="70">
        <v>6</v>
      </c>
      <c r="C28" s="70">
        <v>6</v>
      </c>
    </row>
    <row r="29" spans="1:3" x14ac:dyDescent="0.25">
      <c r="A29" t="s">
        <v>5712</v>
      </c>
      <c r="B29" s="70">
        <v>5</v>
      </c>
      <c r="C29" s="70">
        <v>5</v>
      </c>
    </row>
    <row r="30" spans="1:3" x14ac:dyDescent="0.25">
      <c r="A30" t="s">
        <v>5714</v>
      </c>
      <c r="B30" s="70">
        <v>5</v>
      </c>
      <c r="C30" s="70">
        <v>5</v>
      </c>
    </row>
    <row r="31" spans="1:3" x14ac:dyDescent="0.25">
      <c r="A31" t="s">
        <v>5715</v>
      </c>
      <c r="B31" s="70">
        <v>3</v>
      </c>
      <c r="C31" s="70">
        <v>4</v>
      </c>
    </row>
    <row r="32" spans="1:3" x14ac:dyDescent="0.25">
      <c r="A32" t="s">
        <v>5716</v>
      </c>
      <c r="B32" s="70">
        <v>4</v>
      </c>
      <c r="C32" s="70">
        <v>2</v>
      </c>
    </row>
    <row r="33" spans="1:3" x14ac:dyDescent="0.25">
      <c r="B33" s="70"/>
      <c r="C33" s="70"/>
    </row>
    <row r="34" spans="1:3" x14ac:dyDescent="0.25">
      <c r="A34" t="s">
        <v>189</v>
      </c>
    </row>
    <row r="35" spans="1:3" x14ac:dyDescent="0.25">
      <c r="A35" t="s">
        <v>280</v>
      </c>
    </row>
    <row r="36" spans="1:3" x14ac:dyDescent="0.25">
      <c r="A36" t="s">
        <v>5717</v>
      </c>
    </row>
    <row r="38" spans="1:3" x14ac:dyDescent="0.25">
      <c r="A38" t="s">
        <v>195</v>
      </c>
    </row>
    <row r="39" spans="1:3" x14ac:dyDescent="0.25">
      <c r="A39" t="s">
        <v>5718</v>
      </c>
    </row>
    <row r="40" spans="1:3" x14ac:dyDescent="0.25">
      <c r="A40" t="s">
        <v>5719</v>
      </c>
    </row>
    <row r="41" spans="1:3" x14ac:dyDescent="0.25">
      <c r="A41" t="s">
        <v>5720</v>
      </c>
    </row>
    <row r="42" spans="1:3" x14ac:dyDescent="0.25">
      <c r="A42" t="s">
        <v>5721</v>
      </c>
    </row>
    <row r="43" spans="1:3" x14ac:dyDescent="0.25">
      <c r="A43" t="s">
        <v>5722</v>
      </c>
    </row>
    <row r="44" spans="1:3" x14ac:dyDescent="0.25">
      <c r="A44" t="s">
        <v>5723</v>
      </c>
    </row>
    <row r="45" spans="1:3" x14ac:dyDescent="0.25">
      <c r="A45" t="s">
        <v>5724</v>
      </c>
    </row>
    <row r="46" spans="1:3" x14ac:dyDescent="0.25">
      <c r="A46" t="s">
        <v>5725</v>
      </c>
    </row>
    <row r="47" spans="1:3" x14ac:dyDescent="0.25">
      <c r="A47" t="s">
        <v>5726</v>
      </c>
    </row>
    <row r="48" spans="1:3" x14ac:dyDescent="0.25">
      <c r="A48" t="s">
        <v>5727</v>
      </c>
    </row>
    <row r="49" spans="1:1" x14ac:dyDescent="0.25">
      <c r="A49" t="s">
        <v>5728</v>
      </c>
    </row>
    <row r="50" spans="1:1" x14ac:dyDescent="0.25">
      <c r="A50" t="s">
        <v>5729</v>
      </c>
    </row>
    <row r="51" spans="1:1" x14ac:dyDescent="0.25">
      <c r="A51" t="s">
        <v>5730</v>
      </c>
    </row>
    <row r="52" spans="1:1" x14ac:dyDescent="0.25">
      <c r="A52" t="s">
        <v>5731</v>
      </c>
    </row>
    <row r="53" spans="1:1" x14ac:dyDescent="0.25">
      <c r="A53" t="s">
        <v>5732</v>
      </c>
    </row>
    <row r="54" spans="1:1" x14ac:dyDescent="0.25">
      <c r="A54" t="s">
        <v>5733</v>
      </c>
    </row>
    <row r="55" spans="1:1" x14ac:dyDescent="0.25">
      <c r="A55" t="s">
        <v>5734</v>
      </c>
    </row>
    <row r="56" spans="1:1" x14ac:dyDescent="0.25">
      <c r="A56" t="s">
        <v>5735</v>
      </c>
    </row>
    <row r="57" spans="1:1" x14ac:dyDescent="0.25">
      <c r="A57" t="s">
        <v>5736</v>
      </c>
    </row>
    <row r="58" spans="1:1" x14ac:dyDescent="0.25">
      <c r="A58" t="s">
        <v>5737</v>
      </c>
    </row>
    <row r="59" spans="1:1" x14ac:dyDescent="0.25">
      <c r="A59" t="s">
        <v>5738</v>
      </c>
    </row>
    <row r="60" spans="1:1" x14ac:dyDescent="0.25">
      <c r="A60" t="s">
        <v>5739</v>
      </c>
    </row>
    <row r="61" spans="1:1" x14ac:dyDescent="0.25">
      <c r="A61" t="s">
        <v>5740</v>
      </c>
    </row>
    <row r="62" spans="1:1" x14ac:dyDescent="0.25">
      <c r="A62" t="s">
        <v>5741</v>
      </c>
    </row>
    <row r="63" spans="1:1" x14ac:dyDescent="0.25">
      <c r="A63" t="s">
        <v>5742</v>
      </c>
    </row>
    <row r="64" spans="1:1" x14ac:dyDescent="0.25">
      <c r="A64" t="s">
        <v>5743</v>
      </c>
    </row>
    <row r="65" spans="1:1" x14ac:dyDescent="0.25">
      <c r="A65" t="s">
        <v>5744</v>
      </c>
    </row>
    <row r="66" spans="1:1" x14ac:dyDescent="0.25">
      <c r="A66" t="s">
        <v>5745</v>
      </c>
    </row>
    <row r="67" spans="1:1" x14ac:dyDescent="0.25">
      <c r="A67" t="s">
        <v>5746</v>
      </c>
    </row>
    <row r="68" spans="1:1" x14ac:dyDescent="0.25">
      <c r="A68" t="s">
        <v>5747</v>
      </c>
    </row>
    <row r="69" spans="1:1" x14ac:dyDescent="0.25">
      <c r="A69" t="s">
        <v>319</v>
      </c>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C55"/>
  <sheetViews>
    <sheetView workbookViewId="0"/>
  </sheetViews>
  <sheetFormatPr defaultRowHeight="15" x14ac:dyDescent="0.25"/>
  <cols>
    <col min="1" max="1" width="54.7109375" customWidth="1"/>
    <col min="2" max="2" width="90.7109375" customWidth="1"/>
  </cols>
  <sheetData>
    <row r="1" spans="1:3" x14ac:dyDescent="0.25">
      <c r="A1" s="4" t="s">
        <v>83</v>
      </c>
      <c r="C1" s="1" t="str">
        <f>HYPERLINK("#'INDEX'!A1", "Back to INDEX")</f>
        <v>Back to INDEX</v>
      </c>
    </row>
    <row r="2" spans="1:3" x14ac:dyDescent="0.25">
      <c r="A2" s="3" t="s">
        <v>178</v>
      </c>
      <c r="B2" s="3" t="s">
        <v>5676</v>
      </c>
    </row>
    <row r="3" spans="1:3" x14ac:dyDescent="0.25">
      <c r="A3" t="s">
        <v>236</v>
      </c>
      <c r="B3" s="71">
        <v>21</v>
      </c>
    </row>
    <row r="4" spans="1:3" x14ac:dyDescent="0.25">
      <c r="A4" t="s">
        <v>237</v>
      </c>
      <c r="B4" s="71">
        <v>20</v>
      </c>
    </row>
    <row r="5" spans="1:3" x14ac:dyDescent="0.25">
      <c r="A5" t="s">
        <v>238</v>
      </c>
      <c r="B5" s="71">
        <v>21</v>
      </c>
    </row>
    <row r="6" spans="1:3" x14ac:dyDescent="0.25">
      <c r="A6" t="s">
        <v>239</v>
      </c>
      <c r="B6" s="71">
        <v>20</v>
      </c>
    </row>
    <row r="7" spans="1:3" x14ac:dyDescent="0.25">
      <c r="A7" t="s">
        <v>240</v>
      </c>
      <c r="B7" s="71">
        <v>20</v>
      </c>
    </row>
    <row r="8" spans="1:3" x14ac:dyDescent="0.25">
      <c r="A8" t="s">
        <v>241</v>
      </c>
      <c r="B8" s="71">
        <v>20</v>
      </c>
    </row>
    <row r="9" spans="1:3" x14ac:dyDescent="0.25">
      <c r="A9" t="s">
        <v>242</v>
      </c>
      <c r="B9" s="71">
        <v>21</v>
      </c>
    </row>
    <row r="10" spans="1:3" x14ac:dyDescent="0.25">
      <c r="A10" t="s">
        <v>243</v>
      </c>
      <c r="B10" s="71">
        <v>22</v>
      </c>
    </row>
    <row r="11" spans="1:3" x14ac:dyDescent="0.25">
      <c r="A11" t="s">
        <v>244</v>
      </c>
      <c r="B11" s="71">
        <v>32</v>
      </c>
    </row>
    <row r="12" spans="1:3" x14ac:dyDescent="0.25">
      <c r="A12" t="s">
        <v>245</v>
      </c>
      <c r="B12" s="71">
        <v>20</v>
      </c>
    </row>
    <row r="13" spans="1:3" x14ac:dyDescent="0.25">
      <c r="A13" t="s">
        <v>246</v>
      </c>
      <c r="B13" s="71">
        <v>20</v>
      </c>
    </row>
    <row r="14" spans="1:3" x14ac:dyDescent="0.25">
      <c r="A14" t="s">
        <v>247</v>
      </c>
      <c r="B14" s="71">
        <v>20</v>
      </c>
    </row>
    <row r="15" spans="1:3" x14ac:dyDescent="0.25">
      <c r="A15" t="s">
        <v>248</v>
      </c>
      <c r="B15" s="71">
        <v>30</v>
      </c>
    </row>
    <row r="16" spans="1:3" x14ac:dyDescent="0.25">
      <c r="A16" t="s">
        <v>249</v>
      </c>
      <c r="B16" s="71">
        <v>20</v>
      </c>
    </row>
    <row r="17" spans="1:2" x14ac:dyDescent="0.25">
      <c r="A17" t="s">
        <v>250</v>
      </c>
      <c r="B17" s="71">
        <v>20</v>
      </c>
    </row>
    <row r="18" spans="1:2" x14ac:dyDescent="0.25">
      <c r="A18" t="s">
        <v>251</v>
      </c>
      <c r="B18" s="71">
        <v>20</v>
      </c>
    </row>
    <row r="19" spans="1:2" x14ac:dyDescent="0.25">
      <c r="A19" t="s">
        <v>252</v>
      </c>
      <c r="B19" s="71">
        <v>20</v>
      </c>
    </row>
    <row r="20" spans="1:2" x14ac:dyDescent="0.25">
      <c r="A20" t="s">
        <v>253</v>
      </c>
      <c r="B20" s="71">
        <v>20</v>
      </c>
    </row>
    <row r="21" spans="1:2" x14ac:dyDescent="0.25">
      <c r="A21" t="s">
        <v>254</v>
      </c>
      <c r="B21" s="71">
        <v>22</v>
      </c>
    </row>
    <row r="22" spans="1:2" x14ac:dyDescent="0.25">
      <c r="A22" t="s">
        <v>255</v>
      </c>
      <c r="B22" s="71">
        <v>21</v>
      </c>
    </row>
    <row r="23" spans="1:2" x14ac:dyDescent="0.25">
      <c r="A23" t="s">
        <v>256</v>
      </c>
      <c r="B23" s="71">
        <v>23</v>
      </c>
    </row>
    <row r="24" spans="1:2" x14ac:dyDescent="0.25">
      <c r="A24" t="s">
        <v>257</v>
      </c>
      <c r="B24" s="71">
        <v>21</v>
      </c>
    </row>
    <row r="25" spans="1:2" x14ac:dyDescent="0.25">
      <c r="A25" t="s">
        <v>258</v>
      </c>
      <c r="B25" s="71">
        <v>20</v>
      </c>
    </row>
    <row r="26" spans="1:2" x14ac:dyDescent="0.25">
      <c r="A26" t="s">
        <v>259</v>
      </c>
      <c r="B26" s="71">
        <v>20</v>
      </c>
    </row>
    <row r="27" spans="1:2" x14ac:dyDescent="0.25">
      <c r="A27" t="s">
        <v>260</v>
      </c>
      <c r="B27" s="71">
        <v>20</v>
      </c>
    </row>
    <row r="28" spans="1:2" x14ac:dyDescent="0.25">
      <c r="A28" t="s">
        <v>261</v>
      </c>
      <c r="B28" s="71">
        <v>22</v>
      </c>
    </row>
    <row r="29" spans="1:2" x14ac:dyDescent="0.25">
      <c r="A29" t="s">
        <v>262</v>
      </c>
      <c r="B29" s="71">
        <v>20</v>
      </c>
    </row>
    <row r="30" spans="1:2" x14ac:dyDescent="0.25">
      <c r="A30" t="s">
        <v>263</v>
      </c>
      <c r="B30" s="71">
        <v>21</v>
      </c>
    </row>
    <row r="31" spans="1:2" x14ac:dyDescent="0.25">
      <c r="A31" s="4" t="s">
        <v>235</v>
      </c>
      <c r="B31" s="4">
        <v>20</v>
      </c>
    </row>
    <row r="32" spans="1:2" x14ac:dyDescent="0.25">
      <c r="B32" s="71"/>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232</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2" spans="1:1" x14ac:dyDescent="0.25">
      <c r="A52" t="s">
        <v>278</v>
      </c>
    </row>
    <row r="54" spans="1:1" x14ac:dyDescent="0.25">
      <c r="A54" t="s">
        <v>195</v>
      </c>
    </row>
    <row r="55" spans="1:1" x14ac:dyDescent="0.25">
      <c r="A55" t="s">
        <v>5677</v>
      </c>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C9"/>
  <sheetViews>
    <sheetView workbookViewId="0"/>
  </sheetViews>
  <sheetFormatPr defaultRowHeight="15" x14ac:dyDescent="0.25"/>
  <cols>
    <col min="1" max="1" width="8.7109375" customWidth="1"/>
    <col min="2" max="2" width="90.7109375" customWidth="1"/>
  </cols>
  <sheetData>
    <row r="1" spans="1:3" x14ac:dyDescent="0.25">
      <c r="A1" s="4" t="s">
        <v>84</v>
      </c>
      <c r="C1" s="1" t="str">
        <f>HYPERLINK("#'INDEX'!A1", "Back to INDEX")</f>
        <v>Back to INDEX</v>
      </c>
    </row>
    <row r="2" spans="1:3" x14ac:dyDescent="0.25">
      <c r="A2" s="3" t="s">
        <v>178</v>
      </c>
      <c r="B2" s="3" t="s">
        <v>5678</v>
      </c>
    </row>
    <row r="3" spans="1:3" x14ac:dyDescent="0.25">
      <c r="A3" t="s">
        <v>5679</v>
      </c>
      <c r="B3" s="72">
        <v>50</v>
      </c>
    </row>
    <row r="4" spans="1:3" x14ac:dyDescent="0.25">
      <c r="A4" t="s">
        <v>5680</v>
      </c>
      <c r="B4" s="72">
        <v>32</v>
      </c>
    </row>
    <row r="5" spans="1:3" x14ac:dyDescent="0.25">
      <c r="A5" t="s">
        <v>5681</v>
      </c>
      <c r="B5" s="72">
        <v>23</v>
      </c>
    </row>
    <row r="6" spans="1:3" x14ac:dyDescent="0.25">
      <c r="A6" t="s">
        <v>5682</v>
      </c>
      <c r="B6" s="72">
        <v>19</v>
      </c>
    </row>
    <row r="7" spans="1:3" x14ac:dyDescent="0.25">
      <c r="A7" t="s">
        <v>5683</v>
      </c>
      <c r="B7" s="72">
        <v>17</v>
      </c>
    </row>
    <row r="8" spans="1:3" x14ac:dyDescent="0.25">
      <c r="A8" t="s">
        <v>5684</v>
      </c>
      <c r="B8" s="72">
        <v>17</v>
      </c>
    </row>
    <row r="9" spans="1:3" x14ac:dyDescent="0.25">
      <c r="B9" s="72"/>
    </row>
  </sheetData>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18"/>
  <sheetViews>
    <sheetView workbookViewId="0"/>
  </sheetViews>
  <sheetFormatPr defaultRowHeight="15" x14ac:dyDescent="0.25"/>
  <cols>
    <col min="1" max="1" width="10.7109375" customWidth="1"/>
    <col min="2" max="7" width="30.7109375" customWidth="1"/>
  </cols>
  <sheetData>
    <row r="1" spans="1:8" x14ac:dyDescent="0.25">
      <c r="A1" s="4" t="s">
        <v>10</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233</v>
      </c>
      <c r="B3" s="10">
        <v>77</v>
      </c>
      <c r="C3" s="10">
        <v>39</v>
      </c>
      <c r="D3" s="10">
        <v>80</v>
      </c>
      <c r="E3" s="10">
        <v>76</v>
      </c>
      <c r="F3" s="10">
        <v>74</v>
      </c>
      <c r="G3" s="10">
        <v>70</v>
      </c>
    </row>
    <row r="4" spans="1:8" x14ac:dyDescent="0.25">
      <c r="A4" t="s">
        <v>234</v>
      </c>
      <c r="B4" s="10">
        <v>79</v>
      </c>
      <c r="C4" s="10">
        <v>45</v>
      </c>
      <c r="D4" s="10">
        <v>76</v>
      </c>
      <c r="E4" s="10">
        <v>72</v>
      </c>
      <c r="F4" s="10">
        <v>71</v>
      </c>
      <c r="G4" s="10">
        <v>67</v>
      </c>
    </row>
    <row r="5" spans="1:8" x14ac:dyDescent="0.25">
      <c r="A5" s="4" t="s">
        <v>235</v>
      </c>
      <c r="B5" s="4">
        <v>78</v>
      </c>
      <c r="C5" s="4">
        <v>42</v>
      </c>
      <c r="D5" s="4">
        <v>78</v>
      </c>
      <c r="E5" s="4">
        <v>74</v>
      </c>
      <c r="F5" s="4">
        <v>73</v>
      </c>
      <c r="G5" s="4">
        <v>69</v>
      </c>
    </row>
    <row r="6" spans="1:8" x14ac:dyDescent="0.25">
      <c r="B6" s="10"/>
      <c r="C6" s="10"/>
      <c r="D6" s="10"/>
      <c r="E6" s="10"/>
      <c r="F6" s="10"/>
      <c r="G6" s="10"/>
    </row>
    <row r="7" spans="1:8" x14ac:dyDescent="0.25">
      <c r="A7" t="s">
        <v>189</v>
      </c>
    </row>
    <row r="8" spans="1:8" x14ac:dyDescent="0.25">
      <c r="A8" t="s">
        <v>232</v>
      </c>
    </row>
    <row r="9" spans="1:8" x14ac:dyDescent="0.25">
      <c r="A9" t="s">
        <v>193</v>
      </c>
    </row>
    <row r="10" spans="1:8" x14ac:dyDescent="0.25">
      <c r="A10" t="s">
        <v>194</v>
      </c>
    </row>
    <row r="12" spans="1:8" x14ac:dyDescent="0.25">
      <c r="A12" t="s">
        <v>195</v>
      </c>
    </row>
    <row r="13" spans="1:8" x14ac:dyDescent="0.25">
      <c r="A13" t="s">
        <v>196</v>
      </c>
    </row>
    <row r="14" spans="1:8" x14ac:dyDescent="0.25">
      <c r="A14" t="s">
        <v>197</v>
      </c>
    </row>
    <row r="15" spans="1:8" x14ac:dyDescent="0.25">
      <c r="A15" t="s">
        <v>198</v>
      </c>
    </row>
    <row r="16" spans="1:8" x14ac:dyDescent="0.25">
      <c r="A16" t="s">
        <v>199</v>
      </c>
    </row>
    <row r="17" spans="1:1" x14ac:dyDescent="0.25">
      <c r="A17" t="s">
        <v>200</v>
      </c>
    </row>
    <row r="18" spans="1:1" x14ac:dyDescent="0.25">
      <c r="A18" t="s">
        <v>201</v>
      </c>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D69"/>
  <sheetViews>
    <sheetView workbookViewId="0"/>
  </sheetViews>
  <sheetFormatPr defaultRowHeight="15" x14ac:dyDescent="0.25"/>
  <cols>
    <col min="1" max="1" width="26.7109375" customWidth="1"/>
    <col min="2" max="3" width="45.7109375" customWidth="1"/>
  </cols>
  <sheetData>
    <row r="1" spans="1:4" x14ac:dyDescent="0.25">
      <c r="A1" s="4" t="s">
        <v>85</v>
      </c>
      <c r="D1" s="1" t="str">
        <f>HYPERLINK("#'INDEX'!A1", "Back to INDEX")</f>
        <v>Back to INDEX</v>
      </c>
    </row>
    <row r="2" spans="1:4" x14ac:dyDescent="0.25">
      <c r="A2" s="3" t="s">
        <v>178</v>
      </c>
      <c r="B2" s="3" t="s">
        <v>5685</v>
      </c>
      <c r="C2" s="3" t="s">
        <v>5686</v>
      </c>
    </row>
    <row r="3" spans="1:4" x14ac:dyDescent="0.25">
      <c r="A3" t="s">
        <v>5687</v>
      </c>
      <c r="B3" s="73">
        <v>36</v>
      </c>
      <c r="C3" s="73">
        <v>41</v>
      </c>
    </row>
    <row r="4" spans="1:4" x14ac:dyDescent="0.25">
      <c r="A4" t="s">
        <v>5692</v>
      </c>
      <c r="B4" s="73">
        <v>20</v>
      </c>
      <c r="C4" s="73">
        <v>30</v>
      </c>
    </row>
    <row r="5" spans="1:4" x14ac:dyDescent="0.25">
      <c r="A5" t="s">
        <v>5690</v>
      </c>
      <c r="B5" s="73">
        <v>28</v>
      </c>
      <c r="C5" s="73">
        <v>30</v>
      </c>
    </row>
    <row r="6" spans="1:4" x14ac:dyDescent="0.25">
      <c r="A6" t="s">
        <v>5694</v>
      </c>
      <c r="B6" s="73">
        <v>23</v>
      </c>
      <c r="C6" s="73">
        <v>25</v>
      </c>
    </row>
    <row r="7" spans="1:4" x14ac:dyDescent="0.25">
      <c r="A7" t="s">
        <v>5689</v>
      </c>
      <c r="B7" s="73">
        <v>23</v>
      </c>
      <c r="C7" s="73">
        <v>23</v>
      </c>
    </row>
    <row r="8" spans="1:4" x14ac:dyDescent="0.25">
      <c r="A8" t="s">
        <v>5702</v>
      </c>
      <c r="B8" s="73">
        <v>13</v>
      </c>
      <c r="C8" s="73">
        <v>22</v>
      </c>
    </row>
    <row r="9" spans="1:4" x14ac:dyDescent="0.25">
      <c r="A9" t="s">
        <v>5688</v>
      </c>
      <c r="B9" s="73">
        <v>26</v>
      </c>
      <c r="C9" s="73">
        <v>22</v>
      </c>
    </row>
    <row r="10" spans="1:4" x14ac:dyDescent="0.25">
      <c r="A10" t="s">
        <v>5696</v>
      </c>
      <c r="B10" s="73">
        <v>21</v>
      </c>
      <c r="C10" s="73">
        <v>22</v>
      </c>
    </row>
    <row r="11" spans="1:4" x14ac:dyDescent="0.25">
      <c r="A11" t="s">
        <v>5695</v>
      </c>
      <c r="B11" s="73">
        <v>19</v>
      </c>
      <c r="C11" s="73">
        <v>17</v>
      </c>
    </row>
    <row r="12" spans="1:4" x14ac:dyDescent="0.25">
      <c r="A12" t="s">
        <v>5700</v>
      </c>
      <c r="B12" s="73">
        <v>17</v>
      </c>
      <c r="C12" s="73">
        <v>17</v>
      </c>
    </row>
    <row r="13" spans="1:4" x14ac:dyDescent="0.25">
      <c r="A13" t="s">
        <v>5691</v>
      </c>
      <c r="B13" s="73">
        <v>16</v>
      </c>
      <c r="C13" s="73">
        <v>16</v>
      </c>
    </row>
    <row r="14" spans="1:4" x14ac:dyDescent="0.25">
      <c r="A14" t="s">
        <v>5699</v>
      </c>
      <c r="B14" s="73">
        <v>19</v>
      </c>
      <c r="C14" s="73">
        <v>16</v>
      </c>
    </row>
    <row r="15" spans="1:4" x14ac:dyDescent="0.25">
      <c r="A15" t="s">
        <v>5698</v>
      </c>
      <c r="B15" s="73">
        <v>16</v>
      </c>
      <c r="C15" s="73">
        <v>15</v>
      </c>
    </row>
    <row r="16" spans="1:4" x14ac:dyDescent="0.25">
      <c r="A16" t="s">
        <v>5693</v>
      </c>
      <c r="B16" s="73">
        <v>15</v>
      </c>
      <c r="C16" s="73">
        <v>13</v>
      </c>
    </row>
    <row r="17" spans="1:3" x14ac:dyDescent="0.25">
      <c r="A17" t="s">
        <v>5703</v>
      </c>
      <c r="B17" s="73">
        <v>13</v>
      </c>
      <c r="C17" s="73">
        <v>12</v>
      </c>
    </row>
    <row r="18" spans="1:3" x14ac:dyDescent="0.25">
      <c r="A18" t="s">
        <v>5697</v>
      </c>
      <c r="B18" s="73">
        <v>11</v>
      </c>
      <c r="C18" s="73">
        <v>10</v>
      </c>
    </row>
    <row r="19" spans="1:3" x14ac:dyDescent="0.25">
      <c r="A19" t="s">
        <v>5705</v>
      </c>
      <c r="B19" s="73">
        <v>10</v>
      </c>
      <c r="C19" s="73">
        <v>9</v>
      </c>
    </row>
    <row r="20" spans="1:3" x14ac:dyDescent="0.25">
      <c r="A20" t="s">
        <v>5706</v>
      </c>
      <c r="B20" s="73">
        <v>11</v>
      </c>
      <c r="C20" s="73">
        <v>9</v>
      </c>
    </row>
    <row r="21" spans="1:3" x14ac:dyDescent="0.25">
      <c r="A21" t="s">
        <v>5713</v>
      </c>
      <c r="B21" s="73">
        <v>10</v>
      </c>
      <c r="C21" s="73">
        <v>8</v>
      </c>
    </row>
    <row r="22" spans="1:3" x14ac:dyDescent="0.25">
      <c r="A22" t="s">
        <v>5709</v>
      </c>
      <c r="B22" s="73">
        <v>5</v>
      </c>
      <c r="C22" s="73">
        <v>6</v>
      </c>
    </row>
    <row r="23" spans="1:3" x14ac:dyDescent="0.25">
      <c r="A23" t="s">
        <v>5707</v>
      </c>
      <c r="B23" s="73">
        <v>8</v>
      </c>
      <c r="C23" s="73">
        <v>6</v>
      </c>
    </row>
    <row r="24" spans="1:3" x14ac:dyDescent="0.25">
      <c r="A24" t="s">
        <v>5701</v>
      </c>
      <c r="B24" s="73">
        <v>7</v>
      </c>
      <c r="C24" s="73">
        <v>6</v>
      </c>
    </row>
    <row r="25" spans="1:3" x14ac:dyDescent="0.25">
      <c r="A25" t="s">
        <v>5710</v>
      </c>
      <c r="B25" s="73">
        <v>4</v>
      </c>
      <c r="C25" s="73">
        <v>5</v>
      </c>
    </row>
    <row r="26" spans="1:3" x14ac:dyDescent="0.25">
      <c r="A26" t="s">
        <v>5704</v>
      </c>
      <c r="B26" s="73">
        <v>3</v>
      </c>
      <c r="C26" s="73">
        <v>5</v>
      </c>
    </row>
    <row r="27" spans="1:3" x14ac:dyDescent="0.25">
      <c r="A27" t="s">
        <v>5715</v>
      </c>
      <c r="B27" s="73">
        <v>3</v>
      </c>
      <c r="C27" s="73">
        <v>4</v>
      </c>
    </row>
    <row r="28" spans="1:3" x14ac:dyDescent="0.25">
      <c r="A28" t="s">
        <v>5708</v>
      </c>
      <c r="B28" s="73">
        <v>6</v>
      </c>
      <c r="C28" s="73">
        <v>4</v>
      </c>
    </row>
    <row r="29" spans="1:3" x14ac:dyDescent="0.25">
      <c r="A29" t="s">
        <v>5712</v>
      </c>
      <c r="B29" s="73">
        <v>5</v>
      </c>
      <c r="C29" s="73">
        <v>4</v>
      </c>
    </row>
    <row r="30" spans="1:3" x14ac:dyDescent="0.25">
      <c r="A30" t="s">
        <v>5711</v>
      </c>
      <c r="B30" s="73">
        <v>5</v>
      </c>
      <c r="C30" s="73">
        <v>4</v>
      </c>
    </row>
    <row r="31" spans="1:3" x14ac:dyDescent="0.25">
      <c r="A31" t="s">
        <v>5714</v>
      </c>
      <c r="B31" s="73">
        <v>5</v>
      </c>
      <c r="C31" s="73">
        <v>4</v>
      </c>
    </row>
    <row r="32" spans="1:3" x14ac:dyDescent="0.25">
      <c r="A32" t="s">
        <v>5716</v>
      </c>
      <c r="B32" s="73">
        <v>2</v>
      </c>
      <c r="C32" s="73">
        <v>2</v>
      </c>
    </row>
    <row r="33" spans="1:3" x14ac:dyDescent="0.25">
      <c r="B33" s="73"/>
      <c r="C33" s="73"/>
    </row>
    <row r="34" spans="1:3" x14ac:dyDescent="0.25">
      <c r="A34" t="s">
        <v>189</v>
      </c>
    </row>
    <row r="35" spans="1:3" x14ac:dyDescent="0.25">
      <c r="A35" t="s">
        <v>232</v>
      </c>
    </row>
    <row r="36" spans="1:3" x14ac:dyDescent="0.25">
      <c r="A36" t="s">
        <v>5717</v>
      </c>
    </row>
    <row r="38" spans="1:3" x14ac:dyDescent="0.25">
      <c r="A38" t="s">
        <v>195</v>
      </c>
    </row>
    <row r="39" spans="1:3" x14ac:dyDescent="0.25">
      <c r="A39" t="s">
        <v>5718</v>
      </c>
    </row>
    <row r="40" spans="1:3" x14ac:dyDescent="0.25">
      <c r="A40" t="s">
        <v>5719</v>
      </c>
    </row>
    <row r="41" spans="1:3" x14ac:dyDescent="0.25">
      <c r="A41" t="s">
        <v>5720</v>
      </c>
    </row>
    <row r="42" spans="1:3" x14ac:dyDescent="0.25">
      <c r="A42" t="s">
        <v>5721</v>
      </c>
    </row>
    <row r="43" spans="1:3" x14ac:dyDescent="0.25">
      <c r="A43" t="s">
        <v>5722</v>
      </c>
    </row>
    <row r="44" spans="1:3" x14ac:dyDescent="0.25">
      <c r="A44" t="s">
        <v>5723</v>
      </c>
    </row>
    <row r="45" spans="1:3" x14ac:dyDescent="0.25">
      <c r="A45" t="s">
        <v>5724</v>
      </c>
    </row>
    <row r="46" spans="1:3" x14ac:dyDescent="0.25">
      <c r="A46" t="s">
        <v>5725</v>
      </c>
    </row>
    <row r="47" spans="1:3" x14ac:dyDescent="0.25">
      <c r="A47" t="s">
        <v>5726</v>
      </c>
    </row>
    <row r="48" spans="1:3" x14ac:dyDescent="0.25">
      <c r="A48" t="s">
        <v>5727</v>
      </c>
    </row>
    <row r="49" spans="1:1" x14ac:dyDescent="0.25">
      <c r="A49" t="s">
        <v>5728</v>
      </c>
    </row>
    <row r="50" spans="1:1" x14ac:dyDescent="0.25">
      <c r="A50" t="s">
        <v>5729</v>
      </c>
    </row>
    <row r="51" spans="1:1" x14ac:dyDescent="0.25">
      <c r="A51" t="s">
        <v>5730</v>
      </c>
    </row>
    <row r="52" spans="1:1" x14ac:dyDescent="0.25">
      <c r="A52" t="s">
        <v>5731</v>
      </c>
    </row>
    <row r="53" spans="1:1" x14ac:dyDescent="0.25">
      <c r="A53" t="s">
        <v>5732</v>
      </c>
    </row>
    <row r="54" spans="1:1" x14ac:dyDescent="0.25">
      <c r="A54" t="s">
        <v>5733</v>
      </c>
    </row>
    <row r="55" spans="1:1" x14ac:dyDescent="0.25">
      <c r="A55" t="s">
        <v>5734</v>
      </c>
    </row>
    <row r="56" spans="1:1" x14ac:dyDescent="0.25">
      <c r="A56" t="s">
        <v>5735</v>
      </c>
    </row>
    <row r="57" spans="1:1" x14ac:dyDescent="0.25">
      <c r="A57" t="s">
        <v>5736</v>
      </c>
    </row>
    <row r="58" spans="1:1" x14ac:dyDescent="0.25">
      <c r="A58" t="s">
        <v>5737</v>
      </c>
    </row>
    <row r="59" spans="1:1" x14ac:dyDescent="0.25">
      <c r="A59" t="s">
        <v>5738</v>
      </c>
    </row>
    <row r="60" spans="1:1" x14ac:dyDescent="0.25">
      <c r="A60" t="s">
        <v>5739</v>
      </c>
    </row>
    <row r="61" spans="1:1" x14ac:dyDescent="0.25">
      <c r="A61" t="s">
        <v>5740</v>
      </c>
    </row>
    <row r="62" spans="1:1" x14ac:dyDescent="0.25">
      <c r="A62" t="s">
        <v>5741</v>
      </c>
    </row>
    <row r="63" spans="1:1" x14ac:dyDescent="0.25">
      <c r="A63" t="s">
        <v>5742</v>
      </c>
    </row>
    <row r="64" spans="1:1" x14ac:dyDescent="0.25">
      <c r="A64" t="s">
        <v>5743</v>
      </c>
    </row>
    <row r="65" spans="1:1" x14ac:dyDescent="0.25">
      <c r="A65" t="s">
        <v>5744</v>
      </c>
    </row>
    <row r="66" spans="1:1" x14ac:dyDescent="0.25">
      <c r="A66" t="s">
        <v>5745</v>
      </c>
    </row>
    <row r="67" spans="1:1" x14ac:dyDescent="0.25">
      <c r="A67" t="s">
        <v>5746</v>
      </c>
    </row>
    <row r="68" spans="1:1" x14ac:dyDescent="0.25">
      <c r="A68" t="s">
        <v>5747</v>
      </c>
    </row>
    <row r="69" spans="1:1" x14ac:dyDescent="0.25">
      <c r="A69" t="s">
        <v>319</v>
      </c>
    </row>
  </sheetData>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C55"/>
  <sheetViews>
    <sheetView workbookViewId="0"/>
  </sheetViews>
  <sheetFormatPr defaultRowHeight="15" x14ac:dyDescent="0.25"/>
  <cols>
    <col min="1" max="1" width="54.7109375" customWidth="1"/>
    <col min="2" max="2" width="90.7109375" customWidth="1"/>
  </cols>
  <sheetData>
    <row r="1" spans="1:3" x14ac:dyDescent="0.25">
      <c r="A1" s="4" t="s">
        <v>86</v>
      </c>
      <c r="C1" s="1" t="str">
        <f>HYPERLINK("#'INDEX'!A1", "Back to INDEX")</f>
        <v>Back to INDEX</v>
      </c>
    </row>
    <row r="2" spans="1:3" x14ac:dyDescent="0.25">
      <c r="A2" s="3" t="s">
        <v>178</v>
      </c>
      <c r="B2" s="3" t="s">
        <v>5676</v>
      </c>
    </row>
    <row r="3" spans="1:3" x14ac:dyDescent="0.25">
      <c r="A3" t="s">
        <v>236</v>
      </c>
      <c r="B3" s="74">
        <v>22</v>
      </c>
    </row>
    <row r="4" spans="1:3" x14ac:dyDescent="0.25">
      <c r="A4" t="s">
        <v>237</v>
      </c>
      <c r="B4" s="74">
        <v>20</v>
      </c>
    </row>
    <row r="5" spans="1:3" x14ac:dyDescent="0.25">
      <c r="A5" t="s">
        <v>238</v>
      </c>
      <c r="B5" s="74">
        <v>21</v>
      </c>
    </row>
    <row r="6" spans="1:3" x14ac:dyDescent="0.25">
      <c r="A6" t="s">
        <v>239</v>
      </c>
      <c r="B6" s="74">
        <v>20</v>
      </c>
    </row>
    <row r="7" spans="1:3" x14ac:dyDescent="0.25">
      <c r="A7" t="s">
        <v>240</v>
      </c>
      <c r="B7" s="74">
        <v>20</v>
      </c>
    </row>
    <row r="8" spans="1:3" x14ac:dyDescent="0.25">
      <c r="A8" t="s">
        <v>241</v>
      </c>
      <c r="B8" s="74">
        <v>20</v>
      </c>
    </row>
    <row r="9" spans="1:3" x14ac:dyDescent="0.25">
      <c r="A9" t="s">
        <v>242</v>
      </c>
      <c r="B9" s="74">
        <v>21</v>
      </c>
    </row>
    <row r="10" spans="1:3" x14ac:dyDescent="0.25">
      <c r="A10" t="s">
        <v>243</v>
      </c>
      <c r="B10" s="74">
        <v>22</v>
      </c>
    </row>
    <row r="11" spans="1:3" x14ac:dyDescent="0.25">
      <c r="A11" t="s">
        <v>244</v>
      </c>
      <c r="B11" s="74">
        <v>33</v>
      </c>
    </row>
    <row r="12" spans="1:3" x14ac:dyDescent="0.25">
      <c r="A12" t="s">
        <v>245</v>
      </c>
      <c r="B12" s="74">
        <v>21</v>
      </c>
    </row>
    <row r="13" spans="1:3" x14ac:dyDescent="0.25">
      <c r="A13" t="s">
        <v>246</v>
      </c>
      <c r="B13" s="74">
        <v>21</v>
      </c>
    </row>
    <row r="14" spans="1:3" x14ac:dyDescent="0.25">
      <c r="A14" t="s">
        <v>247</v>
      </c>
      <c r="B14" s="74">
        <v>21</v>
      </c>
    </row>
    <row r="15" spans="1:3" x14ac:dyDescent="0.25">
      <c r="A15" t="s">
        <v>248</v>
      </c>
      <c r="B15" s="74">
        <v>30</v>
      </c>
    </row>
    <row r="16" spans="1:3" x14ac:dyDescent="0.25">
      <c r="A16" t="s">
        <v>249</v>
      </c>
      <c r="B16" s="74">
        <v>20</v>
      </c>
    </row>
    <row r="17" spans="1:2" x14ac:dyDescent="0.25">
      <c r="A17" t="s">
        <v>250</v>
      </c>
      <c r="B17" s="74">
        <v>21</v>
      </c>
    </row>
    <row r="18" spans="1:2" x14ac:dyDescent="0.25">
      <c r="A18" t="s">
        <v>251</v>
      </c>
      <c r="B18" s="74">
        <v>21</v>
      </c>
    </row>
    <row r="19" spans="1:2" x14ac:dyDescent="0.25">
      <c r="A19" t="s">
        <v>252</v>
      </c>
      <c r="B19" s="74">
        <v>20</v>
      </c>
    </row>
    <row r="20" spans="1:2" x14ac:dyDescent="0.25">
      <c r="A20" t="s">
        <v>253</v>
      </c>
      <c r="B20" s="74">
        <v>21</v>
      </c>
    </row>
    <row r="21" spans="1:2" x14ac:dyDescent="0.25">
      <c r="A21" t="s">
        <v>254</v>
      </c>
      <c r="B21" s="74">
        <v>22</v>
      </c>
    </row>
    <row r="22" spans="1:2" x14ac:dyDescent="0.25">
      <c r="A22" t="s">
        <v>255</v>
      </c>
      <c r="B22" s="74">
        <v>21</v>
      </c>
    </row>
    <row r="23" spans="1:2" x14ac:dyDescent="0.25">
      <c r="A23" t="s">
        <v>256</v>
      </c>
      <c r="B23" s="74">
        <v>23</v>
      </c>
    </row>
    <row r="24" spans="1:2" x14ac:dyDescent="0.25">
      <c r="A24" t="s">
        <v>257</v>
      </c>
      <c r="B24" s="74">
        <v>21</v>
      </c>
    </row>
    <row r="25" spans="1:2" x14ac:dyDescent="0.25">
      <c r="A25" t="s">
        <v>258</v>
      </c>
      <c r="B25" s="74">
        <v>20</v>
      </c>
    </row>
    <row r="26" spans="1:2" x14ac:dyDescent="0.25">
      <c r="A26" t="s">
        <v>259</v>
      </c>
      <c r="B26" s="74">
        <v>20</v>
      </c>
    </row>
    <row r="27" spans="1:2" x14ac:dyDescent="0.25">
      <c r="A27" t="s">
        <v>260</v>
      </c>
      <c r="B27" s="74">
        <v>20</v>
      </c>
    </row>
    <row r="28" spans="1:2" x14ac:dyDescent="0.25">
      <c r="A28" t="s">
        <v>261</v>
      </c>
      <c r="B28" s="74">
        <v>22</v>
      </c>
    </row>
    <row r="29" spans="1:2" x14ac:dyDescent="0.25">
      <c r="A29" t="s">
        <v>262</v>
      </c>
      <c r="B29" s="74">
        <v>20</v>
      </c>
    </row>
    <row r="30" spans="1:2" x14ac:dyDescent="0.25">
      <c r="A30" t="s">
        <v>263</v>
      </c>
      <c r="B30" s="74">
        <v>21</v>
      </c>
    </row>
    <row r="31" spans="1:2" x14ac:dyDescent="0.25">
      <c r="A31" s="4" t="s">
        <v>235</v>
      </c>
      <c r="B31" s="4">
        <v>21</v>
      </c>
    </row>
    <row r="32" spans="1:2" x14ac:dyDescent="0.25">
      <c r="B32" s="74"/>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281</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2" spans="1:1" x14ac:dyDescent="0.25">
      <c r="A52" t="s">
        <v>278</v>
      </c>
    </row>
    <row r="54" spans="1:1" x14ac:dyDescent="0.25">
      <c r="A54" t="s">
        <v>195</v>
      </c>
    </row>
    <row r="55" spans="1:1" x14ac:dyDescent="0.25">
      <c r="A55" t="s">
        <v>5677</v>
      </c>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C9"/>
  <sheetViews>
    <sheetView workbookViewId="0"/>
  </sheetViews>
  <sheetFormatPr defaultRowHeight="15" x14ac:dyDescent="0.25"/>
  <cols>
    <col min="1" max="1" width="8.7109375" customWidth="1"/>
    <col min="2" max="2" width="90.7109375" customWidth="1"/>
  </cols>
  <sheetData>
    <row r="1" spans="1:3" x14ac:dyDescent="0.25">
      <c r="A1" s="4" t="s">
        <v>87</v>
      </c>
      <c r="C1" s="1" t="str">
        <f>HYPERLINK("#'INDEX'!A1", "Back to INDEX")</f>
        <v>Back to INDEX</v>
      </c>
    </row>
    <row r="2" spans="1:3" x14ac:dyDescent="0.25">
      <c r="A2" s="3" t="s">
        <v>178</v>
      </c>
      <c r="B2" s="3" t="s">
        <v>5678</v>
      </c>
    </row>
    <row r="3" spans="1:3" x14ac:dyDescent="0.25">
      <c r="A3" t="s">
        <v>5679</v>
      </c>
      <c r="B3" s="75">
        <v>51</v>
      </c>
    </row>
    <row r="4" spans="1:3" x14ac:dyDescent="0.25">
      <c r="A4" t="s">
        <v>5680</v>
      </c>
      <c r="B4" s="75">
        <v>32</v>
      </c>
    </row>
    <row r="5" spans="1:3" x14ac:dyDescent="0.25">
      <c r="A5" t="s">
        <v>5681</v>
      </c>
      <c r="B5" s="75">
        <v>24</v>
      </c>
    </row>
    <row r="6" spans="1:3" x14ac:dyDescent="0.25">
      <c r="A6" t="s">
        <v>5682</v>
      </c>
      <c r="B6" s="75">
        <v>19</v>
      </c>
    </row>
    <row r="7" spans="1:3" x14ac:dyDescent="0.25">
      <c r="A7" t="s">
        <v>5683</v>
      </c>
      <c r="B7" s="75">
        <v>17</v>
      </c>
    </row>
    <row r="8" spans="1:3" x14ac:dyDescent="0.25">
      <c r="A8" t="s">
        <v>5684</v>
      </c>
      <c r="B8" s="75">
        <v>17</v>
      </c>
    </row>
    <row r="9" spans="1:3" x14ac:dyDescent="0.25">
      <c r="B9" s="75"/>
    </row>
  </sheetData>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D69"/>
  <sheetViews>
    <sheetView workbookViewId="0"/>
  </sheetViews>
  <sheetFormatPr defaultRowHeight="15" x14ac:dyDescent="0.25"/>
  <cols>
    <col min="1" max="1" width="26.7109375" customWidth="1"/>
    <col min="2" max="3" width="45.7109375" customWidth="1"/>
  </cols>
  <sheetData>
    <row r="1" spans="1:4" x14ac:dyDescent="0.25">
      <c r="A1" s="4" t="s">
        <v>88</v>
      </c>
      <c r="D1" s="1" t="str">
        <f>HYPERLINK("#'INDEX'!A1", "Back to INDEX")</f>
        <v>Back to INDEX</v>
      </c>
    </row>
    <row r="2" spans="1:4" x14ac:dyDescent="0.25">
      <c r="A2" s="3" t="s">
        <v>178</v>
      </c>
      <c r="B2" s="3" t="s">
        <v>5685</v>
      </c>
      <c r="C2" s="3" t="s">
        <v>5686</v>
      </c>
    </row>
    <row r="3" spans="1:4" x14ac:dyDescent="0.25">
      <c r="A3" t="s">
        <v>5687</v>
      </c>
      <c r="B3" s="76">
        <v>37</v>
      </c>
      <c r="C3" s="76">
        <v>42</v>
      </c>
    </row>
    <row r="4" spans="1:4" x14ac:dyDescent="0.25">
      <c r="A4" t="s">
        <v>5692</v>
      </c>
      <c r="B4" s="76">
        <v>21</v>
      </c>
      <c r="C4" s="76">
        <v>30</v>
      </c>
    </row>
    <row r="5" spans="1:4" x14ac:dyDescent="0.25">
      <c r="A5" t="s">
        <v>5690</v>
      </c>
      <c r="B5" s="76">
        <v>28</v>
      </c>
      <c r="C5" s="76">
        <v>30</v>
      </c>
    </row>
    <row r="6" spans="1:4" x14ac:dyDescent="0.25">
      <c r="A6" t="s">
        <v>5694</v>
      </c>
      <c r="B6" s="76">
        <v>23</v>
      </c>
      <c r="C6" s="76">
        <v>24</v>
      </c>
    </row>
    <row r="7" spans="1:4" x14ac:dyDescent="0.25">
      <c r="A7" t="s">
        <v>5689</v>
      </c>
      <c r="B7" s="76">
        <v>24</v>
      </c>
      <c r="C7" s="76">
        <v>23</v>
      </c>
    </row>
    <row r="8" spans="1:4" x14ac:dyDescent="0.25">
      <c r="A8" t="s">
        <v>5702</v>
      </c>
      <c r="B8" s="76">
        <v>14</v>
      </c>
      <c r="C8" s="76">
        <v>23</v>
      </c>
    </row>
    <row r="9" spans="1:4" x14ac:dyDescent="0.25">
      <c r="A9" t="s">
        <v>5696</v>
      </c>
      <c r="B9" s="76">
        <v>21</v>
      </c>
      <c r="C9" s="76">
        <v>22</v>
      </c>
    </row>
    <row r="10" spans="1:4" x14ac:dyDescent="0.25">
      <c r="A10" t="s">
        <v>5688</v>
      </c>
      <c r="B10" s="76">
        <v>26</v>
      </c>
      <c r="C10" s="76">
        <v>22</v>
      </c>
    </row>
    <row r="11" spans="1:4" x14ac:dyDescent="0.25">
      <c r="A11" t="s">
        <v>5695</v>
      </c>
      <c r="B11" s="76">
        <v>19</v>
      </c>
      <c r="C11" s="76">
        <v>17</v>
      </c>
    </row>
    <row r="12" spans="1:4" x14ac:dyDescent="0.25">
      <c r="A12" t="s">
        <v>5691</v>
      </c>
      <c r="B12" s="76">
        <v>16</v>
      </c>
      <c r="C12" s="76">
        <v>16</v>
      </c>
    </row>
    <row r="13" spans="1:4" x14ac:dyDescent="0.25">
      <c r="A13" t="s">
        <v>5700</v>
      </c>
      <c r="B13" s="76">
        <v>17</v>
      </c>
      <c r="C13" s="76">
        <v>16</v>
      </c>
    </row>
    <row r="14" spans="1:4" x14ac:dyDescent="0.25">
      <c r="A14" t="s">
        <v>5699</v>
      </c>
      <c r="B14" s="76">
        <v>19</v>
      </c>
      <c r="C14" s="76">
        <v>16</v>
      </c>
    </row>
    <row r="15" spans="1:4" x14ac:dyDescent="0.25">
      <c r="A15" t="s">
        <v>5698</v>
      </c>
      <c r="B15" s="76">
        <v>17</v>
      </c>
      <c r="C15" s="76">
        <v>15</v>
      </c>
    </row>
    <row r="16" spans="1:4" x14ac:dyDescent="0.25">
      <c r="A16" t="s">
        <v>5693</v>
      </c>
      <c r="B16" s="76">
        <v>15</v>
      </c>
      <c r="C16" s="76">
        <v>13</v>
      </c>
    </row>
    <row r="17" spans="1:3" x14ac:dyDescent="0.25">
      <c r="A17" t="s">
        <v>5703</v>
      </c>
      <c r="B17" s="76">
        <v>12</v>
      </c>
      <c r="C17" s="76">
        <v>12</v>
      </c>
    </row>
    <row r="18" spans="1:3" x14ac:dyDescent="0.25">
      <c r="A18" t="s">
        <v>5697</v>
      </c>
      <c r="B18" s="76">
        <v>11</v>
      </c>
      <c r="C18" s="76">
        <v>10</v>
      </c>
    </row>
    <row r="19" spans="1:3" x14ac:dyDescent="0.25">
      <c r="A19" t="s">
        <v>5706</v>
      </c>
      <c r="B19" s="76">
        <v>11</v>
      </c>
      <c r="C19" s="76">
        <v>9</v>
      </c>
    </row>
    <row r="20" spans="1:3" x14ac:dyDescent="0.25">
      <c r="A20" t="s">
        <v>5705</v>
      </c>
      <c r="B20" s="76">
        <v>9</v>
      </c>
      <c r="C20" s="76">
        <v>9</v>
      </c>
    </row>
    <row r="21" spans="1:3" x14ac:dyDescent="0.25">
      <c r="A21" t="s">
        <v>5713</v>
      </c>
      <c r="B21" s="76">
        <v>9</v>
      </c>
      <c r="C21" s="76">
        <v>8</v>
      </c>
    </row>
    <row r="22" spans="1:3" x14ac:dyDescent="0.25">
      <c r="A22" t="s">
        <v>5709</v>
      </c>
      <c r="B22" s="76">
        <v>5</v>
      </c>
      <c r="C22" s="76">
        <v>6</v>
      </c>
    </row>
    <row r="23" spans="1:3" x14ac:dyDescent="0.25">
      <c r="A23" t="s">
        <v>5701</v>
      </c>
      <c r="B23" s="76">
        <v>7</v>
      </c>
      <c r="C23" s="76">
        <v>6</v>
      </c>
    </row>
    <row r="24" spans="1:3" x14ac:dyDescent="0.25">
      <c r="A24" t="s">
        <v>5707</v>
      </c>
      <c r="B24" s="76">
        <v>7</v>
      </c>
      <c r="C24" s="76">
        <v>5</v>
      </c>
    </row>
    <row r="25" spans="1:3" x14ac:dyDescent="0.25">
      <c r="A25" t="s">
        <v>5704</v>
      </c>
      <c r="B25" s="76">
        <v>3</v>
      </c>
      <c r="C25" s="76">
        <v>5</v>
      </c>
    </row>
    <row r="26" spans="1:3" x14ac:dyDescent="0.25">
      <c r="A26" t="s">
        <v>5710</v>
      </c>
      <c r="B26" s="76">
        <v>4</v>
      </c>
      <c r="C26" s="76">
        <v>5</v>
      </c>
    </row>
    <row r="27" spans="1:3" x14ac:dyDescent="0.25">
      <c r="A27" t="s">
        <v>5715</v>
      </c>
      <c r="B27" s="76">
        <v>3</v>
      </c>
      <c r="C27" s="76">
        <v>5</v>
      </c>
    </row>
    <row r="28" spans="1:3" x14ac:dyDescent="0.25">
      <c r="A28" t="s">
        <v>5712</v>
      </c>
      <c r="B28" s="76">
        <v>5</v>
      </c>
      <c r="C28" s="76">
        <v>4</v>
      </c>
    </row>
    <row r="29" spans="1:3" x14ac:dyDescent="0.25">
      <c r="A29" t="s">
        <v>5708</v>
      </c>
      <c r="B29" s="76">
        <v>6</v>
      </c>
      <c r="C29" s="76">
        <v>4</v>
      </c>
    </row>
    <row r="30" spans="1:3" x14ac:dyDescent="0.25">
      <c r="A30" t="s">
        <v>5711</v>
      </c>
      <c r="B30" s="76">
        <v>5</v>
      </c>
      <c r="C30" s="76">
        <v>4</v>
      </c>
    </row>
    <row r="31" spans="1:3" x14ac:dyDescent="0.25">
      <c r="A31" t="s">
        <v>5714</v>
      </c>
      <c r="B31" s="76">
        <v>5</v>
      </c>
      <c r="C31" s="76">
        <v>4</v>
      </c>
    </row>
    <row r="32" spans="1:3" x14ac:dyDescent="0.25">
      <c r="A32" t="s">
        <v>5716</v>
      </c>
      <c r="B32" s="76">
        <v>2</v>
      </c>
      <c r="C32" s="76">
        <v>2</v>
      </c>
    </row>
    <row r="33" spans="1:3" x14ac:dyDescent="0.25">
      <c r="B33" s="76"/>
      <c r="C33" s="76"/>
    </row>
    <row r="34" spans="1:3" x14ac:dyDescent="0.25">
      <c r="A34" t="s">
        <v>189</v>
      </c>
    </row>
    <row r="35" spans="1:3" x14ac:dyDescent="0.25">
      <c r="A35" t="s">
        <v>281</v>
      </c>
    </row>
    <row r="36" spans="1:3" x14ac:dyDescent="0.25">
      <c r="A36" t="s">
        <v>5717</v>
      </c>
    </row>
    <row r="38" spans="1:3" x14ac:dyDescent="0.25">
      <c r="A38" t="s">
        <v>195</v>
      </c>
    </row>
    <row r="39" spans="1:3" x14ac:dyDescent="0.25">
      <c r="A39" t="s">
        <v>5718</v>
      </c>
    </row>
    <row r="40" spans="1:3" x14ac:dyDescent="0.25">
      <c r="A40" t="s">
        <v>5719</v>
      </c>
    </row>
    <row r="41" spans="1:3" x14ac:dyDescent="0.25">
      <c r="A41" t="s">
        <v>5720</v>
      </c>
    </row>
    <row r="42" spans="1:3" x14ac:dyDescent="0.25">
      <c r="A42" t="s">
        <v>5721</v>
      </c>
    </row>
    <row r="43" spans="1:3" x14ac:dyDescent="0.25">
      <c r="A43" t="s">
        <v>5722</v>
      </c>
    </row>
    <row r="44" spans="1:3" x14ac:dyDescent="0.25">
      <c r="A44" t="s">
        <v>5723</v>
      </c>
    </row>
    <row r="45" spans="1:3" x14ac:dyDescent="0.25">
      <c r="A45" t="s">
        <v>5724</v>
      </c>
    </row>
    <row r="46" spans="1:3" x14ac:dyDescent="0.25">
      <c r="A46" t="s">
        <v>5725</v>
      </c>
    </row>
    <row r="47" spans="1:3" x14ac:dyDescent="0.25">
      <c r="A47" t="s">
        <v>5726</v>
      </c>
    </row>
    <row r="48" spans="1:3" x14ac:dyDescent="0.25">
      <c r="A48" t="s">
        <v>5727</v>
      </c>
    </row>
    <row r="49" spans="1:1" x14ac:dyDescent="0.25">
      <c r="A49" t="s">
        <v>5728</v>
      </c>
    </row>
    <row r="50" spans="1:1" x14ac:dyDescent="0.25">
      <c r="A50" t="s">
        <v>5729</v>
      </c>
    </row>
    <row r="51" spans="1:1" x14ac:dyDescent="0.25">
      <c r="A51" t="s">
        <v>5730</v>
      </c>
    </row>
    <row r="52" spans="1:1" x14ac:dyDescent="0.25">
      <c r="A52" t="s">
        <v>5731</v>
      </c>
    </row>
    <row r="53" spans="1:1" x14ac:dyDescent="0.25">
      <c r="A53" t="s">
        <v>5732</v>
      </c>
    </row>
    <row r="54" spans="1:1" x14ac:dyDescent="0.25">
      <c r="A54" t="s">
        <v>5733</v>
      </c>
    </row>
    <row r="55" spans="1:1" x14ac:dyDescent="0.25">
      <c r="A55" t="s">
        <v>5734</v>
      </c>
    </row>
    <row r="56" spans="1:1" x14ac:dyDescent="0.25">
      <c r="A56" t="s">
        <v>5735</v>
      </c>
    </row>
    <row r="57" spans="1:1" x14ac:dyDescent="0.25">
      <c r="A57" t="s">
        <v>5736</v>
      </c>
    </row>
    <row r="58" spans="1:1" x14ac:dyDescent="0.25">
      <c r="A58" t="s">
        <v>5737</v>
      </c>
    </row>
    <row r="59" spans="1:1" x14ac:dyDescent="0.25">
      <c r="A59" t="s">
        <v>5738</v>
      </c>
    </row>
    <row r="60" spans="1:1" x14ac:dyDescent="0.25">
      <c r="A60" t="s">
        <v>5739</v>
      </c>
    </row>
    <row r="61" spans="1:1" x14ac:dyDescent="0.25">
      <c r="A61" t="s">
        <v>5740</v>
      </c>
    </row>
    <row r="62" spans="1:1" x14ac:dyDescent="0.25">
      <c r="A62" t="s">
        <v>5741</v>
      </c>
    </row>
    <row r="63" spans="1:1" x14ac:dyDescent="0.25">
      <c r="A63" t="s">
        <v>5742</v>
      </c>
    </row>
    <row r="64" spans="1:1" x14ac:dyDescent="0.25">
      <c r="A64" t="s">
        <v>5743</v>
      </c>
    </row>
    <row r="65" spans="1:1" x14ac:dyDescent="0.25">
      <c r="A65" t="s">
        <v>5744</v>
      </c>
    </row>
    <row r="66" spans="1:1" x14ac:dyDescent="0.25">
      <c r="A66" t="s">
        <v>5745</v>
      </c>
    </row>
    <row r="67" spans="1:1" x14ac:dyDescent="0.25">
      <c r="A67" t="s">
        <v>5746</v>
      </c>
    </row>
    <row r="68" spans="1:1" x14ac:dyDescent="0.25">
      <c r="A68" t="s">
        <v>5747</v>
      </c>
    </row>
    <row r="69" spans="1:1" x14ac:dyDescent="0.25">
      <c r="A69" t="s">
        <v>319</v>
      </c>
    </row>
  </sheetData>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C55"/>
  <sheetViews>
    <sheetView workbookViewId="0"/>
  </sheetViews>
  <sheetFormatPr defaultRowHeight="15" x14ac:dyDescent="0.25"/>
  <cols>
    <col min="1" max="1" width="54.7109375" customWidth="1"/>
    <col min="2" max="2" width="90.7109375" customWidth="1"/>
  </cols>
  <sheetData>
    <row r="1" spans="1:3" x14ac:dyDescent="0.25">
      <c r="A1" s="4" t="s">
        <v>89</v>
      </c>
      <c r="C1" s="1" t="str">
        <f>HYPERLINK("#'INDEX'!A1", "Back to INDEX")</f>
        <v>Back to INDEX</v>
      </c>
    </row>
    <row r="2" spans="1:3" x14ac:dyDescent="0.25">
      <c r="A2" s="3" t="s">
        <v>178</v>
      </c>
      <c r="B2" s="3" t="s">
        <v>5676</v>
      </c>
    </row>
    <row r="3" spans="1:3" x14ac:dyDescent="0.25">
      <c r="A3" t="s">
        <v>236</v>
      </c>
      <c r="B3" s="77">
        <v>16</v>
      </c>
    </row>
    <row r="4" spans="1:3" x14ac:dyDescent="0.25">
      <c r="A4" t="s">
        <v>237</v>
      </c>
      <c r="B4" s="77">
        <v>18</v>
      </c>
    </row>
    <row r="5" spans="1:3" x14ac:dyDescent="0.25">
      <c r="A5" t="s">
        <v>238</v>
      </c>
      <c r="B5" s="77">
        <v>16</v>
      </c>
    </row>
    <row r="6" spans="1:3" x14ac:dyDescent="0.25">
      <c r="A6" t="s">
        <v>239</v>
      </c>
      <c r="B6" s="77">
        <v>17</v>
      </c>
    </row>
    <row r="7" spans="1:3" x14ac:dyDescent="0.25">
      <c r="A7" t="s">
        <v>240</v>
      </c>
      <c r="B7" s="77">
        <v>13</v>
      </c>
    </row>
    <row r="8" spans="1:3" x14ac:dyDescent="0.25">
      <c r="A8" t="s">
        <v>241</v>
      </c>
      <c r="B8" s="77">
        <v>15</v>
      </c>
    </row>
    <row r="9" spans="1:3" x14ac:dyDescent="0.25">
      <c r="A9" t="s">
        <v>242</v>
      </c>
      <c r="B9" s="77">
        <v>20</v>
      </c>
    </row>
    <row r="10" spans="1:3" x14ac:dyDescent="0.25">
      <c r="A10" t="s">
        <v>243</v>
      </c>
      <c r="B10" s="77">
        <v>20</v>
      </c>
    </row>
    <row r="11" spans="1:3" x14ac:dyDescent="0.25">
      <c r="A11" t="s">
        <v>244</v>
      </c>
      <c r="B11" s="77">
        <v>26</v>
      </c>
    </row>
    <row r="12" spans="1:3" x14ac:dyDescent="0.25">
      <c r="A12" t="s">
        <v>245</v>
      </c>
      <c r="B12" s="77">
        <v>17</v>
      </c>
    </row>
    <row r="13" spans="1:3" x14ac:dyDescent="0.25">
      <c r="A13" t="s">
        <v>246</v>
      </c>
      <c r="B13" s="77">
        <v>18</v>
      </c>
    </row>
    <row r="14" spans="1:3" x14ac:dyDescent="0.25">
      <c r="A14" t="s">
        <v>247</v>
      </c>
      <c r="B14" s="77">
        <v>14</v>
      </c>
    </row>
    <row r="15" spans="1:3" x14ac:dyDescent="0.25">
      <c r="A15" t="s">
        <v>248</v>
      </c>
      <c r="B15" s="77">
        <v>27</v>
      </c>
    </row>
    <row r="16" spans="1:3" x14ac:dyDescent="0.25">
      <c r="A16" t="s">
        <v>249</v>
      </c>
      <c r="B16" s="77">
        <v>17</v>
      </c>
    </row>
    <row r="17" spans="1:2" x14ac:dyDescent="0.25">
      <c r="A17" t="s">
        <v>250</v>
      </c>
      <c r="B17" s="77">
        <v>15</v>
      </c>
    </row>
    <row r="18" spans="1:2" x14ac:dyDescent="0.25">
      <c r="A18" t="s">
        <v>251</v>
      </c>
      <c r="B18" s="77">
        <v>20</v>
      </c>
    </row>
    <row r="19" spans="1:2" x14ac:dyDescent="0.25">
      <c r="A19" t="s">
        <v>252</v>
      </c>
      <c r="B19" s="77">
        <v>21</v>
      </c>
    </row>
    <row r="20" spans="1:2" x14ac:dyDescent="0.25">
      <c r="A20" t="s">
        <v>253</v>
      </c>
      <c r="B20" s="77">
        <v>14</v>
      </c>
    </row>
    <row r="21" spans="1:2" x14ac:dyDescent="0.25">
      <c r="A21" t="s">
        <v>254</v>
      </c>
      <c r="B21" s="77">
        <v>14</v>
      </c>
    </row>
    <row r="22" spans="1:2" x14ac:dyDescent="0.25">
      <c r="A22" t="s">
        <v>255</v>
      </c>
      <c r="B22" s="77">
        <v>15</v>
      </c>
    </row>
    <row r="23" spans="1:2" x14ac:dyDescent="0.25">
      <c r="A23" t="s">
        <v>256</v>
      </c>
      <c r="B23" s="77">
        <v>20</v>
      </c>
    </row>
    <row r="24" spans="1:2" x14ac:dyDescent="0.25">
      <c r="A24" t="s">
        <v>257</v>
      </c>
      <c r="B24" s="77">
        <v>16</v>
      </c>
    </row>
    <row r="25" spans="1:2" x14ac:dyDescent="0.25">
      <c r="A25" t="s">
        <v>258</v>
      </c>
      <c r="B25" s="77">
        <v>12</v>
      </c>
    </row>
    <row r="26" spans="1:2" x14ac:dyDescent="0.25">
      <c r="A26" t="s">
        <v>259</v>
      </c>
      <c r="B26" s="77">
        <v>20</v>
      </c>
    </row>
    <row r="27" spans="1:2" x14ac:dyDescent="0.25">
      <c r="A27" t="s">
        <v>260</v>
      </c>
      <c r="B27" s="77">
        <v>20</v>
      </c>
    </row>
    <row r="28" spans="1:2" x14ac:dyDescent="0.25">
      <c r="A28" t="s">
        <v>261</v>
      </c>
      <c r="B28" s="77">
        <v>22</v>
      </c>
    </row>
    <row r="29" spans="1:2" x14ac:dyDescent="0.25">
      <c r="A29" t="s">
        <v>262</v>
      </c>
      <c r="B29" s="77">
        <v>20</v>
      </c>
    </row>
    <row r="30" spans="1:2" x14ac:dyDescent="0.25">
      <c r="A30" t="s">
        <v>263</v>
      </c>
      <c r="B30" s="77">
        <v>22</v>
      </c>
    </row>
    <row r="31" spans="1:2" x14ac:dyDescent="0.25">
      <c r="A31" s="4" t="s">
        <v>235</v>
      </c>
      <c r="B31" s="4">
        <v>17</v>
      </c>
    </row>
    <row r="32" spans="1:2" x14ac:dyDescent="0.25">
      <c r="B32" s="77"/>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283</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2" spans="1:1" x14ac:dyDescent="0.25">
      <c r="A52" t="s">
        <v>278</v>
      </c>
    </row>
    <row r="54" spans="1:1" x14ac:dyDescent="0.25">
      <c r="A54" t="s">
        <v>195</v>
      </c>
    </row>
    <row r="55" spans="1:1" x14ac:dyDescent="0.25">
      <c r="A55" t="s">
        <v>5677</v>
      </c>
    </row>
  </sheetData>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C9"/>
  <sheetViews>
    <sheetView workbookViewId="0"/>
  </sheetViews>
  <sheetFormatPr defaultRowHeight="15" x14ac:dyDescent="0.25"/>
  <cols>
    <col min="1" max="1" width="8.7109375" customWidth="1"/>
    <col min="2" max="2" width="90.7109375" customWidth="1"/>
  </cols>
  <sheetData>
    <row r="1" spans="1:3" x14ac:dyDescent="0.25">
      <c r="A1" s="4" t="s">
        <v>90</v>
      </c>
      <c r="C1" s="1" t="str">
        <f>HYPERLINK("#'INDEX'!A1", "Back to INDEX")</f>
        <v>Back to INDEX</v>
      </c>
    </row>
    <row r="2" spans="1:3" x14ac:dyDescent="0.25">
      <c r="A2" s="3" t="s">
        <v>178</v>
      </c>
      <c r="B2" s="3" t="s">
        <v>5678</v>
      </c>
    </row>
    <row r="3" spans="1:3" x14ac:dyDescent="0.25">
      <c r="A3" t="s">
        <v>5679</v>
      </c>
      <c r="B3" s="78">
        <v>38</v>
      </c>
    </row>
    <row r="4" spans="1:3" x14ac:dyDescent="0.25">
      <c r="A4" t="s">
        <v>5680</v>
      </c>
      <c r="B4" s="78">
        <v>29</v>
      </c>
    </row>
    <row r="5" spans="1:3" x14ac:dyDescent="0.25">
      <c r="A5" t="s">
        <v>5681</v>
      </c>
      <c r="B5" s="78">
        <v>18</v>
      </c>
    </row>
    <row r="6" spans="1:3" x14ac:dyDescent="0.25">
      <c r="A6" t="s">
        <v>5682</v>
      </c>
      <c r="B6" s="78">
        <v>15</v>
      </c>
    </row>
    <row r="7" spans="1:3" x14ac:dyDescent="0.25">
      <c r="A7" t="s">
        <v>5683</v>
      </c>
      <c r="B7" s="78">
        <v>15</v>
      </c>
    </row>
    <row r="8" spans="1:3" x14ac:dyDescent="0.25">
      <c r="A8" t="s">
        <v>5684</v>
      </c>
      <c r="B8" s="78">
        <v>17</v>
      </c>
    </row>
    <row r="9" spans="1:3" x14ac:dyDescent="0.25">
      <c r="B9" s="78"/>
    </row>
  </sheetData>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D69"/>
  <sheetViews>
    <sheetView workbookViewId="0"/>
  </sheetViews>
  <sheetFormatPr defaultRowHeight="15" x14ac:dyDescent="0.25"/>
  <cols>
    <col min="1" max="1" width="26.7109375" customWidth="1"/>
    <col min="2" max="3" width="45.7109375" customWidth="1"/>
  </cols>
  <sheetData>
    <row r="1" spans="1:4" x14ac:dyDescent="0.25">
      <c r="A1" s="4" t="s">
        <v>91</v>
      </c>
      <c r="D1" s="1" t="str">
        <f>HYPERLINK("#'INDEX'!A1", "Back to INDEX")</f>
        <v>Back to INDEX</v>
      </c>
    </row>
    <row r="2" spans="1:4" x14ac:dyDescent="0.25">
      <c r="A2" s="3" t="s">
        <v>178</v>
      </c>
      <c r="B2" s="3" t="s">
        <v>5685</v>
      </c>
      <c r="C2" s="3" t="s">
        <v>5686</v>
      </c>
    </row>
    <row r="3" spans="1:4" x14ac:dyDescent="0.25">
      <c r="A3" t="s">
        <v>5687</v>
      </c>
      <c r="B3" s="79">
        <v>29</v>
      </c>
      <c r="C3" s="79">
        <v>35</v>
      </c>
    </row>
    <row r="4" spans="1:4" x14ac:dyDescent="0.25">
      <c r="A4" t="s">
        <v>5694</v>
      </c>
      <c r="B4" s="79">
        <v>26</v>
      </c>
      <c r="C4" s="79">
        <v>27</v>
      </c>
    </row>
    <row r="5" spans="1:4" x14ac:dyDescent="0.25">
      <c r="A5" t="s">
        <v>5690</v>
      </c>
      <c r="B5" s="79">
        <v>24</v>
      </c>
      <c r="C5" s="79">
        <v>25</v>
      </c>
    </row>
    <row r="6" spans="1:4" x14ac:dyDescent="0.25">
      <c r="A6" t="s">
        <v>5692</v>
      </c>
      <c r="B6" s="79">
        <v>13</v>
      </c>
      <c r="C6" s="79">
        <v>25</v>
      </c>
    </row>
    <row r="7" spans="1:4" x14ac:dyDescent="0.25">
      <c r="A7" t="s">
        <v>5688</v>
      </c>
      <c r="B7" s="79">
        <v>22</v>
      </c>
      <c r="C7" s="79">
        <v>24</v>
      </c>
    </row>
    <row r="8" spans="1:4" x14ac:dyDescent="0.25">
      <c r="A8" t="s">
        <v>5689</v>
      </c>
      <c r="B8" s="79">
        <v>20</v>
      </c>
      <c r="C8" s="79">
        <v>24</v>
      </c>
    </row>
    <row r="9" spans="1:4" x14ac:dyDescent="0.25">
      <c r="A9" t="s">
        <v>5696</v>
      </c>
      <c r="B9" s="79">
        <v>21</v>
      </c>
      <c r="C9" s="79">
        <v>21</v>
      </c>
    </row>
    <row r="10" spans="1:4" x14ac:dyDescent="0.25">
      <c r="A10" t="s">
        <v>5700</v>
      </c>
      <c r="B10" s="79">
        <v>18</v>
      </c>
      <c r="C10" s="79">
        <v>21</v>
      </c>
    </row>
    <row r="11" spans="1:4" x14ac:dyDescent="0.25">
      <c r="A11" t="s">
        <v>5699</v>
      </c>
      <c r="B11" s="79">
        <v>19</v>
      </c>
      <c r="C11" s="79">
        <v>21</v>
      </c>
    </row>
    <row r="12" spans="1:4" x14ac:dyDescent="0.25">
      <c r="A12" t="s">
        <v>5702</v>
      </c>
      <c r="B12" s="79">
        <v>11</v>
      </c>
      <c r="C12" s="79">
        <v>19</v>
      </c>
    </row>
    <row r="13" spans="1:4" x14ac:dyDescent="0.25">
      <c r="A13" t="s">
        <v>5693</v>
      </c>
      <c r="B13" s="79">
        <v>12</v>
      </c>
      <c r="C13" s="79">
        <v>17</v>
      </c>
    </row>
    <row r="14" spans="1:4" x14ac:dyDescent="0.25">
      <c r="A14" t="s">
        <v>5703</v>
      </c>
      <c r="B14" s="79">
        <v>20</v>
      </c>
      <c r="C14" s="79">
        <v>16</v>
      </c>
    </row>
    <row r="15" spans="1:4" x14ac:dyDescent="0.25">
      <c r="A15" t="s">
        <v>5691</v>
      </c>
      <c r="B15" s="79">
        <v>13</v>
      </c>
      <c r="C15" s="79">
        <v>16</v>
      </c>
    </row>
    <row r="16" spans="1:4" x14ac:dyDescent="0.25">
      <c r="A16" t="s">
        <v>5695</v>
      </c>
      <c r="B16" s="79">
        <v>14</v>
      </c>
      <c r="C16" s="79">
        <v>16</v>
      </c>
    </row>
    <row r="17" spans="1:3" x14ac:dyDescent="0.25">
      <c r="A17" t="s">
        <v>5698</v>
      </c>
      <c r="B17" s="79">
        <v>13</v>
      </c>
      <c r="C17" s="79">
        <v>12</v>
      </c>
    </row>
    <row r="18" spans="1:3" x14ac:dyDescent="0.25">
      <c r="A18" t="s">
        <v>5705</v>
      </c>
      <c r="B18" s="79">
        <v>12</v>
      </c>
      <c r="C18" s="79">
        <v>12</v>
      </c>
    </row>
    <row r="19" spans="1:3" x14ac:dyDescent="0.25">
      <c r="A19" t="s">
        <v>5707</v>
      </c>
      <c r="B19" s="79">
        <v>13</v>
      </c>
      <c r="C19" s="79">
        <v>10</v>
      </c>
    </row>
    <row r="20" spans="1:3" x14ac:dyDescent="0.25">
      <c r="A20" t="s">
        <v>5713</v>
      </c>
      <c r="B20" s="79">
        <v>12</v>
      </c>
      <c r="C20" s="79">
        <v>10</v>
      </c>
    </row>
    <row r="21" spans="1:3" x14ac:dyDescent="0.25">
      <c r="A21" t="s">
        <v>5697</v>
      </c>
      <c r="B21" s="79">
        <v>7</v>
      </c>
      <c r="C21" s="79">
        <v>8</v>
      </c>
    </row>
    <row r="22" spans="1:3" x14ac:dyDescent="0.25">
      <c r="A22" t="s">
        <v>5706</v>
      </c>
      <c r="B22" s="79">
        <v>15</v>
      </c>
      <c r="C22" s="79">
        <v>8</v>
      </c>
    </row>
    <row r="23" spans="1:3" x14ac:dyDescent="0.25">
      <c r="A23" t="s">
        <v>5701</v>
      </c>
      <c r="B23" s="79">
        <v>6</v>
      </c>
      <c r="C23" s="79">
        <v>7</v>
      </c>
    </row>
    <row r="24" spans="1:3" x14ac:dyDescent="0.25">
      <c r="A24" t="s">
        <v>5710</v>
      </c>
      <c r="B24" s="79">
        <v>4</v>
      </c>
      <c r="C24" s="79">
        <v>6</v>
      </c>
    </row>
    <row r="25" spans="1:3" x14ac:dyDescent="0.25">
      <c r="A25" t="s">
        <v>5711</v>
      </c>
      <c r="B25" s="79">
        <v>4</v>
      </c>
      <c r="C25" s="79">
        <v>5</v>
      </c>
    </row>
    <row r="26" spans="1:3" x14ac:dyDescent="0.25">
      <c r="A26" t="s">
        <v>5714</v>
      </c>
      <c r="B26" s="79">
        <v>5</v>
      </c>
      <c r="C26" s="79">
        <v>5</v>
      </c>
    </row>
    <row r="27" spans="1:3" x14ac:dyDescent="0.25">
      <c r="A27" t="s">
        <v>5708</v>
      </c>
      <c r="B27" s="79">
        <v>5</v>
      </c>
      <c r="C27" s="79">
        <v>4</v>
      </c>
    </row>
    <row r="28" spans="1:3" x14ac:dyDescent="0.25">
      <c r="A28" t="s">
        <v>5709</v>
      </c>
      <c r="B28" s="79">
        <v>4</v>
      </c>
      <c r="C28" s="79">
        <v>4</v>
      </c>
    </row>
    <row r="29" spans="1:3" x14ac:dyDescent="0.25">
      <c r="A29" t="s">
        <v>5704</v>
      </c>
      <c r="B29" s="79">
        <v>3</v>
      </c>
      <c r="C29" s="79">
        <v>4</v>
      </c>
    </row>
    <row r="30" spans="1:3" x14ac:dyDescent="0.25">
      <c r="A30" t="s">
        <v>5712</v>
      </c>
      <c r="B30" s="79">
        <v>4</v>
      </c>
      <c r="C30" s="79">
        <v>4</v>
      </c>
    </row>
    <row r="31" spans="1:3" x14ac:dyDescent="0.25">
      <c r="A31" t="s">
        <v>5715</v>
      </c>
      <c r="B31" s="79">
        <v>2</v>
      </c>
      <c r="C31" s="79">
        <v>3</v>
      </c>
    </row>
    <row r="32" spans="1:3" x14ac:dyDescent="0.25">
      <c r="A32" t="s">
        <v>5716</v>
      </c>
      <c r="B32" s="79">
        <v>3</v>
      </c>
      <c r="C32" s="79">
        <v>2</v>
      </c>
    </row>
    <row r="33" spans="1:3" x14ac:dyDescent="0.25">
      <c r="B33" s="79"/>
      <c r="C33" s="79"/>
    </row>
    <row r="34" spans="1:3" x14ac:dyDescent="0.25">
      <c r="A34" t="s">
        <v>189</v>
      </c>
    </row>
    <row r="35" spans="1:3" x14ac:dyDescent="0.25">
      <c r="A35" t="s">
        <v>283</v>
      </c>
    </row>
    <row r="36" spans="1:3" x14ac:dyDescent="0.25">
      <c r="A36" t="s">
        <v>5717</v>
      </c>
    </row>
    <row r="38" spans="1:3" x14ac:dyDescent="0.25">
      <c r="A38" t="s">
        <v>195</v>
      </c>
    </row>
    <row r="39" spans="1:3" x14ac:dyDescent="0.25">
      <c r="A39" t="s">
        <v>5718</v>
      </c>
    </row>
    <row r="40" spans="1:3" x14ac:dyDescent="0.25">
      <c r="A40" t="s">
        <v>5719</v>
      </c>
    </row>
    <row r="41" spans="1:3" x14ac:dyDescent="0.25">
      <c r="A41" t="s">
        <v>5720</v>
      </c>
    </row>
    <row r="42" spans="1:3" x14ac:dyDescent="0.25">
      <c r="A42" t="s">
        <v>5721</v>
      </c>
    </row>
    <row r="43" spans="1:3" x14ac:dyDescent="0.25">
      <c r="A43" t="s">
        <v>5722</v>
      </c>
    </row>
    <row r="44" spans="1:3" x14ac:dyDescent="0.25">
      <c r="A44" t="s">
        <v>5723</v>
      </c>
    </row>
    <row r="45" spans="1:3" x14ac:dyDescent="0.25">
      <c r="A45" t="s">
        <v>5724</v>
      </c>
    </row>
    <row r="46" spans="1:3" x14ac:dyDescent="0.25">
      <c r="A46" t="s">
        <v>5725</v>
      </c>
    </row>
    <row r="47" spans="1:3" x14ac:dyDescent="0.25">
      <c r="A47" t="s">
        <v>5726</v>
      </c>
    </row>
    <row r="48" spans="1:3" x14ac:dyDescent="0.25">
      <c r="A48" t="s">
        <v>5727</v>
      </c>
    </row>
    <row r="49" spans="1:1" x14ac:dyDescent="0.25">
      <c r="A49" t="s">
        <v>5728</v>
      </c>
    </row>
    <row r="50" spans="1:1" x14ac:dyDescent="0.25">
      <c r="A50" t="s">
        <v>5729</v>
      </c>
    </row>
    <row r="51" spans="1:1" x14ac:dyDescent="0.25">
      <c r="A51" t="s">
        <v>5730</v>
      </c>
    </row>
    <row r="52" spans="1:1" x14ac:dyDescent="0.25">
      <c r="A52" t="s">
        <v>5731</v>
      </c>
    </row>
    <row r="53" spans="1:1" x14ac:dyDescent="0.25">
      <c r="A53" t="s">
        <v>5732</v>
      </c>
    </row>
    <row r="54" spans="1:1" x14ac:dyDescent="0.25">
      <c r="A54" t="s">
        <v>5733</v>
      </c>
    </row>
    <row r="55" spans="1:1" x14ac:dyDescent="0.25">
      <c r="A55" t="s">
        <v>5734</v>
      </c>
    </row>
    <row r="56" spans="1:1" x14ac:dyDescent="0.25">
      <c r="A56" t="s">
        <v>5735</v>
      </c>
    </row>
    <row r="57" spans="1:1" x14ac:dyDescent="0.25">
      <c r="A57" t="s">
        <v>5736</v>
      </c>
    </row>
    <row r="58" spans="1:1" x14ac:dyDescent="0.25">
      <c r="A58" t="s">
        <v>5737</v>
      </c>
    </row>
    <row r="59" spans="1:1" x14ac:dyDescent="0.25">
      <c r="A59" t="s">
        <v>5738</v>
      </c>
    </row>
    <row r="60" spans="1:1" x14ac:dyDescent="0.25">
      <c r="A60" t="s">
        <v>5739</v>
      </c>
    </row>
    <row r="61" spans="1:1" x14ac:dyDescent="0.25">
      <c r="A61" t="s">
        <v>5740</v>
      </c>
    </row>
    <row r="62" spans="1:1" x14ac:dyDescent="0.25">
      <c r="A62" t="s">
        <v>5741</v>
      </c>
    </row>
    <row r="63" spans="1:1" x14ac:dyDescent="0.25">
      <c r="A63" t="s">
        <v>5742</v>
      </c>
    </row>
    <row r="64" spans="1:1" x14ac:dyDescent="0.25">
      <c r="A64" t="s">
        <v>5743</v>
      </c>
    </row>
    <row r="65" spans="1:1" x14ac:dyDescent="0.25">
      <c r="A65" t="s">
        <v>5744</v>
      </c>
    </row>
    <row r="66" spans="1:1" x14ac:dyDescent="0.25">
      <c r="A66" t="s">
        <v>5745</v>
      </c>
    </row>
    <row r="67" spans="1:1" x14ac:dyDescent="0.25">
      <c r="A67" t="s">
        <v>5746</v>
      </c>
    </row>
    <row r="68" spans="1:1" x14ac:dyDescent="0.25">
      <c r="A68" t="s">
        <v>5747</v>
      </c>
    </row>
    <row r="69" spans="1:1" x14ac:dyDescent="0.25">
      <c r="A69" t="s">
        <v>319</v>
      </c>
    </row>
  </sheetData>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H26"/>
  <sheetViews>
    <sheetView workbookViewId="0"/>
  </sheetViews>
  <sheetFormatPr defaultRowHeight="15" x14ac:dyDescent="0.25"/>
  <cols>
    <col min="1" max="1" width="49.7109375" customWidth="1"/>
    <col min="2" max="7" width="30.7109375" customWidth="1"/>
  </cols>
  <sheetData>
    <row r="1" spans="1:8" x14ac:dyDescent="0.25">
      <c r="A1" s="4" t="s">
        <v>93</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5754</v>
      </c>
      <c r="B3" s="80">
        <v>69</v>
      </c>
      <c r="C3" s="80">
        <v>67</v>
      </c>
      <c r="D3" s="80">
        <v>73</v>
      </c>
      <c r="E3" s="80">
        <v>71</v>
      </c>
      <c r="F3" s="80">
        <v>71</v>
      </c>
      <c r="G3" s="80">
        <v>69</v>
      </c>
    </row>
    <row r="4" spans="1:8" x14ac:dyDescent="0.25">
      <c r="A4" t="s">
        <v>5755</v>
      </c>
      <c r="B4" s="80">
        <v>60</v>
      </c>
      <c r="C4" s="80">
        <v>58</v>
      </c>
      <c r="D4" s="80">
        <v>66</v>
      </c>
      <c r="E4" s="80">
        <v>64</v>
      </c>
      <c r="F4" s="80">
        <v>62</v>
      </c>
      <c r="G4" s="80">
        <v>61</v>
      </c>
    </row>
    <row r="5" spans="1:8" x14ac:dyDescent="0.25">
      <c r="A5" t="s">
        <v>5756</v>
      </c>
      <c r="B5" s="80">
        <v>63</v>
      </c>
      <c r="C5" s="80">
        <v>52</v>
      </c>
      <c r="D5" s="80">
        <v>67</v>
      </c>
      <c r="E5" s="80">
        <v>62</v>
      </c>
      <c r="F5" s="80">
        <v>65</v>
      </c>
      <c r="G5" s="80">
        <v>56</v>
      </c>
    </row>
    <row r="6" spans="1:8" x14ac:dyDescent="0.25">
      <c r="A6" t="s">
        <v>5757</v>
      </c>
      <c r="B6" s="80">
        <v>72</v>
      </c>
      <c r="C6" s="80">
        <v>70</v>
      </c>
      <c r="D6" s="80">
        <v>76</v>
      </c>
      <c r="E6" s="80">
        <v>75</v>
      </c>
      <c r="F6" s="80">
        <v>74</v>
      </c>
      <c r="G6" s="80">
        <v>72</v>
      </c>
    </row>
    <row r="7" spans="1:8" x14ac:dyDescent="0.25">
      <c r="A7" t="s">
        <v>5758</v>
      </c>
      <c r="B7" s="80">
        <v>61</v>
      </c>
      <c r="C7" s="80">
        <v>61</v>
      </c>
      <c r="D7" s="80">
        <v>70</v>
      </c>
      <c r="E7" s="80">
        <v>68</v>
      </c>
      <c r="F7" s="80">
        <v>65</v>
      </c>
      <c r="G7" s="80">
        <v>64</v>
      </c>
    </row>
    <row r="8" spans="1:8" x14ac:dyDescent="0.25">
      <c r="A8" t="s">
        <v>5759</v>
      </c>
      <c r="B8" s="80">
        <v>53</v>
      </c>
      <c r="C8" s="80">
        <v>45</v>
      </c>
      <c r="D8" s="80">
        <v>61</v>
      </c>
      <c r="E8" s="80">
        <v>57</v>
      </c>
      <c r="F8" s="80">
        <v>56</v>
      </c>
      <c r="G8" s="80">
        <v>50</v>
      </c>
    </row>
    <row r="9" spans="1:8" x14ac:dyDescent="0.25">
      <c r="A9" t="s">
        <v>5760</v>
      </c>
      <c r="B9" s="80">
        <v>77</v>
      </c>
      <c r="C9" s="80">
        <v>76</v>
      </c>
      <c r="D9" s="80">
        <v>78</v>
      </c>
      <c r="E9" s="80">
        <v>76</v>
      </c>
      <c r="F9" s="80">
        <v>77</v>
      </c>
      <c r="G9" s="80">
        <v>76</v>
      </c>
    </row>
    <row r="10" spans="1:8" x14ac:dyDescent="0.25">
      <c r="A10" t="s">
        <v>5761</v>
      </c>
      <c r="B10" s="80">
        <v>63</v>
      </c>
      <c r="C10" s="80">
        <v>61</v>
      </c>
      <c r="D10" s="80">
        <v>63</v>
      </c>
      <c r="E10" s="80">
        <v>62</v>
      </c>
      <c r="F10" s="80">
        <v>63</v>
      </c>
      <c r="G10" s="80">
        <v>61</v>
      </c>
    </row>
    <row r="11" spans="1:8" x14ac:dyDescent="0.25">
      <c r="B11" s="80"/>
      <c r="C11" s="80"/>
      <c r="D11" s="80"/>
      <c r="E11" s="80"/>
      <c r="F11" s="80"/>
      <c r="G11" s="80"/>
    </row>
    <row r="12" spans="1:8" x14ac:dyDescent="0.25">
      <c r="A12" t="s">
        <v>189</v>
      </c>
    </row>
    <row r="13" spans="1:8" x14ac:dyDescent="0.25">
      <c r="A13" t="s">
        <v>230</v>
      </c>
    </row>
    <row r="14" spans="1:8" x14ac:dyDescent="0.25">
      <c r="A14" t="s">
        <v>193</v>
      </c>
    </row>
    <row r="15" spans="1:8" x14ac:dyDescent="0.25">
      <c r="A15" t="s">
        <v>194</v>
      </c>
    </row>
    <row r="17" spans="1:1" x14ac:dyDescent="0.25">
      <c r="A17" t="s">
        <v>195</v>
      </c>
    </row>
    <row r="18" spans="1:1" x14ac:dyDescent="0.25">
      <c r="A18" t="s">
        <v>5762</v>
      </c>
    </row>
    <row r="19" spans="1:1" x14ac:dyDescent="0.25">
      <c r="A19" t="s">
        <v>5763</v>
      </c>
    </row>
    <row r="20" spans="1:1" x14ac:dyDescent="0.25">
      <c r="A20" t="s">
        <v>5764</v>
      </c>
    </row>
    <row r="21" spans="1:1" x14ac:dyDescent="0.25">
      <c r="A21" t="s">
        <v>5765</v>
      </c>
    </row>
    <row r="22" spans="1:1" x14ac:dyDescent="0.25">
      <c r="A22" t="s">
        <v>5766</v>
      </c>
    </row>
    <row r="23" spans="1:1" x14ac:dyDescent="0.25">
      <c r="A23" t="s">
        <v>5767</v>
      </c>
    </row>
    <row r="24" spans="1:1" x14ac:dyDescent="0.25">
      <c r="A24" t="s">
        <v>319</v>
      </c>
    </row>
    <row r="25" spans="1:1" x14ac:dyDescent="0.25">
      <c r="A25" t="s">
        <v>5768</v>
      </c>
    </row>
    <row r="26" spans="1:1" x14ac:dyDescent="0.25">
      <c r="A26" t="s">
        <v>5769</v>
      </c>
    </row>
  </sheetData>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H26"/>
  <sheetViews>
    <sheetView workbookViewId="0"/>
  </sheetViews>
  <sheetFormatPr defaultRowHeight="15" x14ac:dyDescent="0.25"/>
  <cols>
    <col min="1" max="1" width="49.7109375" customWidth="1"/>
    <col min="2" max="7" width="30.7109375" customWidth="1"/>
  </cols>
  <sheetData>
    <row r="1" spans="1:8" x14ac:dyDescent="0.25">
      <c r="A1" s="4" t="s">
        <v>94</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5754</v>
      </c>
      <c r="B3" s="81">
        <v>69</v>
      </c>
      <c r="C3" s="81">
        <v>67</v>
      </c>
      <c r="D3" s="81">
        <v>73</v>
      </c>
      <c r="E3" s="81">
        <v>71</v>
      </c>
      <c r="F3" s="81">
        <v>71</v>
      </c>
      <c r="G3" s="81">
        <v>69</v>
      </c>
    </row>
    <row r="4" spans="1:8" x14ac:dyDescent="0.25">
      <c r="A4" t="s">
        <v>5755</v>
      </c>
      <c r="B4" s="81">
        <v>60</v>
      </c>
      <c r="C4" s="81">
        <v>58</v>
      </c>
      <c r="D4" s="81">
        <v>66</v>
      </c>
      <c r="E4" s="81">
        <v>65</v>
      </c>
      <c r="F4" s="81">
        <v>62</v>
      </c>
      <c r="G4" s="81">
        <v>61</v>
      </c>
    </row>
    <row r="5" spans="1:8" x14ac:dyDescent="0.25">
      <c r="A5" t="s">
        <v>5756</v>
      </c>
      <c r="B5" s="81">
        <v>62</v>
      </c>
      <c r="C5" s="81">
        <v>51</v>
      </c>
      <c r="D5" s="81">
        <v>68</v>
      </c>
      <c r="E5" s="81">
        <v>62</v>
      </c>
      <c r="F5" s="81">
        <v>64</v>
      </c>
      <c r="G5" s="81">
        <v>56</v>
      </c>
    </row>
    <row r="6" spans="1:8" x14ac:dyDescent="0.25">
      <c r="A6" t="s">
        <v>5757</v>
      </c>
      <c r="B6" s="81">
        <v>72</v>
      </c>
      <c r="C6" s="81">
        <v>70</v>
      </c>
      <c r="D6" s="81">
        <v>77</v>
      </c>
      <c r="E6" s="81">
        <v>75</v>
      </c>
      <c r="F6" s="81">
        <v>74</v>
      </c>
      <c r="G6" s="81">
        <v>72</v>
      </c>
    </row>
    <row r="7" spans="1:8" x14ac:dyDescent="0.25">
      <c r="A7" t="s">
        <v>5758</v>
      </c>
      <c r="B7" s="81">
        <v>61</v>
      </c>
      <c r="C7" s="81">
        <v>60</v>
      </c>
      <c r="D7" s="81">
        <v>70</v>
      </c>
      <c r="E7" s="81">
        <v>68</v>
      </c>
      <c r="F7" s="81">
        <v>64</v>
      </c>
      <c r="G7" s="81">
        <v>63</v>
      </c>
    </row>
    <row r="8" spans="1:8" x14ac:dyDescent="0.25">
      <c r="A8" t="s">
        <v>5759</v>
      </c>
      <c r="B8" s="81">
        <v>52</v>
      </c>
      <c r="C8" s="81">
        <v>44</v>
      </c>
      <c r="D8" s="81">
        <v>61</v>
      </c>
      <c r="E8" s="81">
        <v>56</v>
      </c>
      <c r="F8" s="81">
        <v>56</v>
      </c>
      <c r="G8" s="81">
        <v>49</v>
      </c>
    </row>
    <row r="9" spans="1:8" x14ac:dyDescent="0.25">
      <c r="A9" t="s">
        <v>5760</v>
      </c>
      <c r="B9" s="81">
        <v>77</v>
      </c>
      <c r="C9" s="81">
        <v>75</v>
      </c>
      <c r="D9" s="81">
        <v>78</v>
      </c>
      <c r="E9" s="81">
        <v>76</v>
      </c>
      <c r="F9" s="81">
        <v>77</v>
      </c>
      <c r="G9" s="81">
        <v>76</v>
      </c>
    </row>
    <row r="10" spans="1:8" x14ac:dyDescent="0.25">
      <c r="A10" t="s">
        <v>5761</v>
      </c>
      <c r="B10" s="81">
        <v>63</v>
      </c>
      <c r="C10" s="81">
        <v>60</v>
      </c>
      <c r="D10" s="81">
        <v>62</v>
      </c>
      <c r="E10" s="81">
        <v>61</v>
      </c>
      <c r="F10" s="81">
        <v>63</v>
      </c>
      <c r="G10" s="81">
        <v>60</v>
      </c>
    </row>
    <row r="11" spans="1:8" x14ac:dyDescent="0.25">
      <c r="B11" s="81"/>
      <c r="C11" s="81"/>
      <c r="D11" s="81"/>
      <c r="E11" s="81"/>
      <c r="F11" s="81"/>
      <c r="G11" s="81"/>
    </row>
    <row r="12" spans="1:8" x14ac:dyDescent="0.25">
      <c r="A12" t="s">
        <v>189</v>
      </c>
    </row>
    <row r="13" spans="1:8" x14ac:dyDescent="0.25">
      <c r="A13" t="s">
        <v>279</v>
      </c>
    </row>
    <row r="14" spans="1:8" x14ac:dyDescent="0.25">
      <c r="A14" t="s">
        <v>193</v>
      </c>
    </row>
    <row r="15" spans="1:8" x14ac:dyDescent="0.25">
      <c r="A15" t="s">
        <v>194</v>
      </c>
    </row>
    <row r="17" spans="1:1" x14ac:dyDescent="0.25">
      <c r="A17" t="s">
        <v>195</v>
      </c>
    </row>
    <row r="18" spans="1:1" x14ac:dyDescent="0.25">
      <c r="A18" t="s">
        <v>5762</v>
      </c>
    </row>
    <row r="19" spans="1:1" x14ac:dyDescent="0.25">
      <c r="A19" t="s">
        <v>5763</v>
      </c>
    </row>
    <row r="20" spans="1:1" x14ac:dyDescent="0.25">
      <c r="A20" t="s">
        <v>5764</v>
      </c>
    </row>
    <row r="21" spans="1:1" x14ac:dyDescent="0.25">
      <c r="A21" t="s">
        <v>5765</v>
      </c>
    </row>
    <row r="22" spans="1:1" x14ac:dyDescent="0.25">
      <c r="A22" t="s">
        <v>5766</v>
      </c>
    </row>
    <row r="23" spans="1:1" x14ac:dyDescent="0.25">
      <c r="A23" t="s">
        <v>5767</v>
      </c>
    </row>
    <row r="24" spans="1:1" x14ac:dyDescent="0.25">
      <c r="A24" t="s">
        <v>319</v>
      </c>
    </row>
    <row r="25" spans="1:1" x14ac:dyDescent="0.25">
      <c r="A25" t="s">
        <v>5768</v>
      </c>
    </row>
    <row r="26" spans="1:1" x14ac:dyDescent="0.25">
      <c r="A26" t="s">
        <v>5769</v>
      </c>
    </row>
  </sheetData>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H26"/>
  <sheetViews>
    <sheetView workbookViewId="0"/>
  </sheetViews>
  <sheetFormatPr defaultRowHeight="15" x14ac:dyDescent="0.25"/>
  <cols>
    <col min="1" max="1" width="49.7109375" customWidth="1"/>
    <col min="2" max="7" width="30.7109375" customWidth="1"/>
  </cols>
  <sheetData>
    <row r="1" spans="1:8" x14ac:dyDescent="0.25">
      <c r="A1" s="4" t="s">
        <v>95</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5754</v>
      </c>
      <c r="B3" s="82">
        <v>69</v>
      </c>
      <c r="C3" s="82">
        <v>68</v>
      </c>
      <c r="D3" s="82">
        <v>71</v>
      </c>
      <c r="E3" s="82">
        <v>69</v>
      </c>
      <c r="F3" s="82">
        <v>70</v>
      </c>
      <c r="G3" s="82">
        <v>69</v>
      </c>
    </row>
    <row r="4" spans="1:8" x14ac:dyDescent="0.25">
      <c r="A4" t="s">
        <v>5755</v>
      </c>
      <c r="B4" s="82">
        <v>62</v>
      </c>
      <c r="C4" s="82">
        <v>59</v>
      </c>
      <c r="D4" s="82">
        <v>63</v>
      </c>
      <c r="E4" s="82">
        <v>63</v>
      </c>
      <c r="F4" s="82">
        <v>63</v>
      </c>
      <c r="G4" s="82">
        <v>61</v>
      </c>
    </row>
    <row r="5" spans="1:8" x14ac:dyDescent="0.25">
      <c r="A5" t="s">
        <v>5756</v>
      </c>
      <c r="B5" s="82">
        <v>67</v>
      </c>
      <c r="C5" s="82">
        <v>61</v>
      </c>
      <c r="D5" s="82">
        <v>65</v>
      </c>
      <c r="E5" s="82">
        <v>63</v>
      </c>
      <c r="F5" s="82">
        <v>66</v>
      </c>
      <c r="G5" s="82">
        <v>62</v>
      </c>
    </row>
    <row r="6" spans="1:8" x14ac:dyDescent="0.25">
      <c r="A6" t="s">
        <v>5757</v>
      </c>
      <c r="B6" s="82">
        <v>74</v>
      </c>
      <c r="C6" s="82">
        <v>73</v>
      </c>
      <c r="D6" s="82">
        <v>75</v>
      </c>
      <c r="E6" s="82">
        <v>75</v>
      </c>
      <c r="F6" s="82">
        <v>74</v>
      </c>
      <c r="G6" s="82">
        <v>74</v>
      </c>
    </row>
    <row r="7" spans="1:8" x14ac:dyDescent="0.25">
      <c r="A7" t="s">
        <v>5758</v>
      </c>
      <c r="B7" s="82">
        <v>66</v>
      </c>
      <c r="C7" s="82">
        <v>65</v>
      </c>
      <c r="D7" s="82">
        <v>68</v>
      </c>
      <c r="E7" s="82">
        <v>68</v>
      </c>
      <c r="F7" s="82">
        <v>67</v>
      </c>
      <c r="G7" s="82">
        <v>66</v>
      </c>
    </row>
    <row r="8" spans="1:8" x14ac:dyDescent="0.25">
      <c r="A8" t="s">
        <v>5759</v>
      </c>
      <c r="B8" s="82">
        <v>61</v>
      </c>
      <c r="C8" s="82">
        <v>58</v>
      </c>
      <c r="D8" s="82">
        <v>63</v>
      </c>
      <c r="E8" s="82">
        <v>61</v>
      </c>
      <c r="F8" s="82">
        <v>62</v>
      </c>
      <c r="G8" s="82">
        <v>60</v>
      </c>
    </row>
    <row r="9" spans="1:8" x14ac:dyDescent="0.25">
      <c r="A9" t="s">
        <v>5760</v>
      </c>
      <c r="B9" s="82">
        <v>79</v>
      </c>
      <c r="C9" s="82">
        <v>76</v>
      </c>
      <c r="D9" s="82">
        <v>79</v>
      </c>
      <c r="E9" s="82">
        <v>78</v>
      </c>
      <c r="F9" s="82">
        <v>79</v>
      </c>
      <c r="G9" s="82">
        <v>77</v>
      </c>
    </row>
    <row r="10" spans="1:8" x14ac:dyDescent="0.25">
      <c r="A10" t="s">
        <v>5761</v>
      </c>
      <c r="B10" s="82">
        <v>70</v>
      </c>
      <c r="C10" s="82">
        <v>66</v>
      </c>
      <c r="D10" s="82">
        <v>68</v>
      </c>
      <c r="E10" s="82">
        <v>67</v>
      </c>
      <c r="F10" s="82">
        <v>69</v>
      </c>
      <c r="G10" s="82">
        <v>67</v>
      </c>
    </row>
    <row r="11" spans="1:8" x14ac:dyDescent="0.25">
      <c r="B11" s="82"/>
      <c r="C11" s="82"/>
      <c r="D11" s="82"/>
      <c r="E11" s="82"/>
      <c r="F11" s="82"/>
      <c r="G11" s="82"/>
    </row>
    <row r="12" spans="1:8" x14ac:dyDescent="0.25">
      <c r="A12" t="s">
        <v>189</v>
      </c>
    </row>
    <row r="13" spans="1:8" x14ac:dyDescent="0.25">
      <c r="A13" t="s">
        <v>280</v>
      </c>
    </row>
    <row r="14" spans="1:8" x14ac:dyDescent="0.25">
      <c r="A14" t="s">
        <v>193</v>
      </c>
    </row>
    <row r="15" spans="1:8" x14ac:dyDescent="0.25">
      <c r="A15" t="s">
        <v>194</v>
      </c>
    </row>
    <row r="17" spans="1:1" x14ac:dyDescent="0.25">
      <c r="A17" t="s">
        <v>195</v>
      </c>
    </row>
    <row r="18" spans="1:1" x14ac:dyDescent="0.25">
      <c r="A18" t="s">
        <v>5762</v>
      </c>
    </row>
    <row r="19" spans="1:1" x14ac:dyDescent="0.25">
      <c r="A19" t="s">
        <v>5763</v>
      </c>
    </row>
    <row r="20" spans="1:1" x14ac:dyDescent="0.25">
      <c r="A20" t="s">
        <v>5764</v>
      </c>
    </row>
    <row r="21" spans="1:1" x14ac:dyDescent="0.25">
      <c r="A21" t="s">
        <v>5765</v>
      </c>
    </row>
    <row r="22" spans="1:1" x14ac:dyDescent="0.25">
      <c r="A22" t="s">
        <v>5766</v>
      </c>
    </row>
    <row r="23" spans="1:1" x14ac:dyDescent="0.25">
      <c r="A23" t="s">
        <v>5767</v>
      </c>
    </row>
    <row r="24" spans="1:1" x14ac:dyDescent="0.25">
      <c r="A24" t="s">
        <v>319</v>
      </c>
    </row>
    <row r="25" spans="1:1" x14ac:dyDescent="0.25">
      <c r="A25" t="s">
        <v>5768</v>
      </c>
    </row>
    <row r="26" spans="1:1" x14ac:dyDescent="0.25">
      <c r="A26" t="s">
        <v>5769</v>
      </c>
    </row>
  </sheetData>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65"/>
  <sheetViews>
    <sheetView workbookViewId="0"/>
  </sheetViews>
  <sheetFormatPr defaultRowHeight="15" x14ac:dyDescent="0.25"/>
  <cols>
    <col min="1" max="1" width="54.7109375" customWidth="1"/>
    <col min="2" max="13" width="15.7109375" customWidth="1"/>
  </cols>
  <sheetData>
    <row r="1" spans="1:14" x14ac:dyDescent="0.25">
      <c r="A1" s="4" t="s">
        <v>12</v>
      </c>
      <c r="N1" s="1" t="str">
        <f>HYPERLINK("#'INDEX'!A1", "Back to INDEX")</f>
        <v>Back to INDEX</v>
      </c>
    </row>
    <row r="2" spans="1:14" ht="51" x14ac:dyDescent="0.25">
      <c r="A2" s="3" t="s">
        <v>178</v>
      </c>
      <c r="B2" s="3" t="s">
        <v>202</v>
      </c>
      <c r="C2" s="3" t="s">
        <v>203</v>
      </c>
      <c r="D2" s="3" t="s">
        <v>204</v>
      </c>
      <c r="E2" s="3" t="s">
        <v>205</v>
      </c>
      <c r="F2" s="3" t="s">
        <v>206</v>
      </c>
      <c r="G2" s="3" t="s">
        <v>207</v>
      </c>
      <c r="H2" s="3" t="s">
        <v>208</v>
      </c>
      <c r="I2" s="3" t="s">
        <v>209</v>
      </c>
      <c r="J2" s="3" t="s">
        <v>210</v>
      </c>
      <c r="K2" s="3" t="s">
        <v>211</v>
      </c>
      <c r="L2" s="3" t="s">
        <v>212</v>
      </c>
      <c r="M2" s="3" t="s">
        <v>213</v>
      </c>
    </row>
    <row r="3" spans="1:14" x14ac:dyDescent="0.25">
      <c r="A3" t="s">
        <v>236</v>
      </c>
      <c r="B3" s="11">
        <v>80</v>
      </c>
      <c r="C3" s="11">
        <v>76</v>
      </c>
      <c r="D3" s="11">
        <v>59</v>
      </c>
      <c r="E3" s="11">
        <v>42</v>
      </c>
      <c r="F3" s="11">
        <v>84</v>
      </c>
      <c r="G3" s="11">
        <v>81</v>
      </c>
      <c r="H3" s="11">
        <v>77</v>
      </c>
      <c r="I3" s="11">
        <v>77</v>
      </c>
      <c r="J3" s="11">
        <v>87</v>
      </c>
      <c r="K3" s="11">
        <v>79</v>
      </c>
      <c r="L3" s="11">
        <v>81</v>
      </c>
      <c r="M3" s="11">
        <v>71</v>
      </c>
    </row>
    <row r="4" spans="1:14" x14ac:dyDescent="0.25">
      <c r="A4" t="s">
        <v>237</v>
      </c>
      <c r="B4" s="11">
        <v>83</v>
      </c>
      <c r="C4" s="11">
        <v>80</v>
      </c>
      <c r="D4" s="11">
        <v>61</v>
      </c>
      <c r="E4" s="11">
        <v>47</v>
      </c>
      <c r="F4" s="11">
        <v>78</v>
      </c>
      <c r="G4" s="11">
        <v>74</v>
      </c>
      <c r="H4" s="11">
        <v>70</v>
      </c>
      <c r="I4" s="11">
        <v>69</v>
      </c>
      <c r="J4" s="11">
        <v>79</v>
      </c>
      <c r="K4" s="11">
        <v>71</v>
      </c>
      <c r="L4" s="11">
        <v>75</v>
      </c>
      <c r="M4" s="11">
        <v>65</v>
      </c>
    </row>
    <row r="5" spans="1:14" x14ac:dyDescent="0.25">
      <c r="A5" t="s">
        <v>238</v>
      </c>
      <c r="B5" s="11">
        <v>78</v>
      </c>
      <c r="C5" s="11">
        <v>74</v>
      </c>
      <c r="D5" s="11">
        <v>61</v>
      </c>
      <c r="E5" s="11">
        <v>45</v>
      </c>
      <c r="F5" s="11">
        <v>79</v>
      </c>
      <c r="G5" s="11">
        <v>75</v>
      </c>
      <c r="H5" s="11">
        <v>73</v>
      </c>
      <c r="I5" s="11">
        <v>71</v>
      </c>
      <c r="J5" s="11">
        <v>83</v>
      </c>
      <c r="K5" s="11">
        <v>74</v>
      </c>
      <c r="L5" s="11">
        <v>76</v>
      </c>
      <c r="M5" s="11">
        <v>64</v>
      </c>
    </row>
    <row r="6" spans="1:14" x14ac:dyDescent="0.25">
      <c r="A6" t="s">
        <v>239</v>
      </c>
      <c r="B6" s="11">
        <v>83</v>
      </c>
      <c r="C6" s="11">
        <v>80</v>
      </c>
      <c r="D6" s="11">
        <v>60</v>
      </c>
      <c r="E6" s="11">
        <v>44</v>
      </c>
      <c r="F6" s="11">
        <v>82</v>
      </c>
      <c r="G6" s="11">
        <v>80</v>
      </c>
      <c r="H6" s="11">
        <v>75</v>
      </c>
      <c r="I6" s="11">
        <v>75</v>
      </c>
      <c r="J6" s="11">
        <v>85</v>
      </c>
      <c r="K6" s="11">
        <v>77</v>
      </c>
      <c r="L6" s="11">
        <v>80</v>
      </c>
      <c r="M6" s="11">
        <v>71</v>
      </c>
    </row>
    <row r="7" spans="1:14" x14ac:dyDescent="0.25">
      <c r="A7" t="s">
        <v>240</v>
      </c>
      <c r="B7" s="11">
        <v>82</v>
      </c>
      <c r="C7" s="11">
        <v>78</v>
      </c>
      <c r="D7" s="11">
        <v>64</v>
      </c>
      <c r="E7" s="11">
        <v>47</v>
      </c>
      <c r="F7" s="11">
        <v>81</v>
      </c>
      <c r="G7" s="11">
        <v>78</v>
      </c>
      <c r="H7" s="11">
        <v>74</v>
      </c>
      <c r="I7" s="11">
        <v>73</v>
      </c>
      <c r="J7" s="11">
        <v>84</v>
      </c>
      <c r="K7" s="11">
        <v>76</v>
      </c>
      <c r="L7" s="11">
        <v>79</v>
      </c>
      <c r="M7" s="11">
        <v>68</v>
      </c>
    </row>
    <row r="8" spans="1:14" x14ac:dyDescent="0.25">
      <c r="A8" t="s">
        <v>241</v>
      </c>
      <c r="B8" s="11">
        <v>81</v>
      </c>
      <c r="C8" s="11">
        <v>78</v>
      </c>
      <c r="D8" s="11">
        <v>53</v>
      </c>
      <c r="E8" s="11">
        <v>41</v>
      </c>
      <c r="F8" s="11">
        <v>79</v>
      </c>
      <c r="G8" s="11">
        <v>77</v>
      </c>
      <c r="H8" s="11">
        <v>73</v>
      </c>
      <c r="I8" s="11">
        <v>74</v>
      </c>
      <c r="J8" s="11">
        <v>81</v>
      </c>
      <c r="K8" s="11">
        <v>74</v>
      </c>
      <c r="L8" s="11">
        <v>76</v>
      </c>
      <c r="M8" s="11">
        <v>68</v>
      </c>
    </row>
    <row r="9" spans="1:14" x14ac:dyDescent="0.25">
      <c r="A9" t="s">
        <v>242</v>
      </c>
      <c r="B9" s="11">
        <v>80</v>
      </c>
      <c r="C9" s="11">
        <v>77</v>
      </c>
      <c r="D9" s="11">
        <v>46</v>
      </c>
      <c r="E9" s="11">
        <v>34</v>
      </c>
      <c r="F9" s="11">
        <v>81</v>
      </c>
      <c r="G9" s="11">
        <v>78</v>
      </c>
      <c r="H9" s="11">
        <v>76</v>
      </c>
      <c r="I9" s="11">
        <v>76</v>
      </c>
      <c r="J9" s="11">
        <v>81</v>
      </c>
      <c r="K9" s="11">
        <v>75</v>
      </c>
      <c r="L9" s="11">
        <v>78</v>
      </c>
      <c r="M9" s="11">
        <v>71</v>
      </c>
    </row>
    <row r="10" spans="1:14" x14ac:dyDescent="0.25">
      <c r="A10" t="s">
        <v>243</v>
      </c>
      <c r="B10" s="11">
        <v>81</v>
      </c>
      <c r="C10" s="11">
        <v>78</v>
      </c>
      <c r="D10" s="11">
        <v>42</v>
      </c>
      <c r="E10" s="11">
        <v>31</v>
      </c>
      <c r="F10" s="11">
        <v>85</v>
      </c>
      <c r="G10" s="11">
        <v>83</v>
      </c>
      <c r="H10" s="11">
        <v>79</v>
      </c>
      <c r="I10" s="11">
        <v>78</v>
      </c>
      <c r="J10" s="11">
        <v>83</v>
      </c>
      <c r="K10" s="11">
        <v>78</v>
      </c>
      <c r="L10" s="11">
        <v>82</v>
      </c>
      <c r="M10" s="11">
        <v>77</v>
      </c>
    </row>
    <row r="11" spans="1:14" x14ac:dyDescent="0.25">
      <c r="A11" t="s">
        <v>244</v>
      </c>
      <c r="B11" s="11">
        <v>81</v>
      </c>
      <c r="C11" s="11">
        <v>79</v>
      </c>
      <c r="D11" s="11">
        <v>55</v>
      </c>
      <c r="E11" s="11">
        <v>41</v>
      </c>
      <c r="F11" s="11">
        <v>81</v>
      </c>
      <c r="G11" s="11">
        <v>80</v>
      </c>
      <c r="H11" s="11">
        <v>77</v>
      </c>
      <c r="I11" s="11">
        <v>77</v>
      </c>
      <c r="J11" s="11">
        <v>84</v>
      </c>
      <c r="K11" s="11">
        <v>78</v>
      </c>
      <c r="L11" s="11">
        <v>80</v>
      </c>
      <c r="M11" s="11">
        <v>71</v>
      </c>
    </row>
    <row r="12" spans="1:14" x14ac:dyDescent="0.25">
      <c r="A12" t="s">
        <v>245</v>
      </c>
      <c r="B12" s="11">
        <v>81</v>
      </c>
      <c r="C12" s="11">
        <v>78</v>
      </c>
      <c r="D12" s="11">
        <v>60</v>
      </c>
      <c r="E12" s="11">
        <v>44</v>
      </c>
      <c r="F12" s="11">
        <v>81</v>
      </c>
      <c r="G12" s="11">
        <v>78</v>
      </c>
      <c r="H12" s="11">
        <v>74</v>
      </c>
      <c r="I12" s="11">
        <v>74</v>
      </c>
      <c r="J12" s="11">
        <v>84</v>
      </c>
      <c r="K12" s="11">
        <v>76</v>
      </c>
      <c r="L12" s="11">
        <v>78</v>
      </c>
      <c r="M12" s="11">
        <v>69</v>
      </c>
    </row>
    <row r="13" spans="1:14" x14ac:dyDescent="0.25">
      <c r="A13" t="s">
        <v>246</v>
      </c>
      <c r="B13" s="11">
        <v>82</v>
      </c>
      <c r="C13" s="11">
        <v>78</v>
      </c>
      <c r="D13" s="11">
        <v>60</v>
      </c>
      <c r="E13" s="11">
        <v>44</v>
      </c>
      <c r="F13" s="11">
        <v>81</v>
      </c>
      <c r="G13" s="11">
        <v>79</v>
      </c>
      <c r="H13" s="11">
        <v>74</v>
      </c>
      <c r="I13" s="11">
        <v>74</v>
      </c>
      <c r="J13" s="11">
        <v>84</v>
      </c>
      <c r="K13" s="11">
        <v>77</v>
      </c>
      <c r="L13" s="11">
        <v>79</v>
      </c>
      <c r="M13" s="11">
        <v>70</v>
      </c>
    </row>
    <row r="14" spans="1:14" x14ac:dyDescent="0.25">
      <c r="A14" t="s">
        <v>247</v>
      </c>
      <c r="B14" s="11">
        <v>80</v>
      </c>
      <c r="C14" s="11">
        <v>76</v>
      </c>
      <c r="D14" s="11">
        <v>59</v>
      </c>
      <c r="E14" s="11">
        <v>47</v>
      </c>
      <c r="F14" s="11">
        <v>79</v>
      </c>
      <c r="G14" s="11">
        <v>74</v>
      </c>
      <c r="H14" s="11">
        <v>74</v>
      </c>
      <c r="I14" s="11">
        <v>71</v>
      </c>
      <c r="J14" s="11">
        <v>84</v>
      </c>
      <c r="K14" s="11">
        <v>73</v>
      </c>
      <c r="L14" s="11">
        <v>75</v>
      </c>
      <c r="M14" s="11">
        <v>63</v>
      </c>
    </row>
    <row r="15" spans="1:14" x14ac:dyDescent="0.25">
      <c r="A15" t="s">
        <v>248</v>
      </c>
      <c r="B15" s="11">
        <v>78</v>
      </c>
      <c r="C15" s="11">
        <v>75</v>
      </c>
      <c r="D15" s="11">
        <v>56</v>
      </c>
      <c r="E15" s="11">
        <v>39</v>
      </c>
      <c r="F15" s="11">
        <v>79</v>
      </c>
      <c r="G15" s="11">
        <v>76</v>
      </c>
      <c r="H15" s="11">
        <v>75</v>
      </c>
      <c r="I15" s="11">
        <v>73</v>
      </c>
      <c r="J15" s="11">
        <v>81</v>
      </c>
      <c r="K15" s="11">
        <v>73</v>
      </c>
      <c r="L15" s="11">
        <v>76</v>
      </c>
      <c r="M15" s="11">
        <v>66</v>
      </c>
    </row>
    <row r="16" spans="1:14" x14ac:dyDescent="0.25">
      <c r="A16" t="s">
        <v>249</v>
      </c>
      <c r="B16" s="11">
        <v>82</v>
      </c>
      <c r="C16" s="11">
        <v>78</v>
      </c>
      <c r="D16" s="11">
        <v>60</v>
      </c>
      <c r="E16" s="11">
        <v>45</v>
      </c>
      <c r="F16" s="11">
        <v>81</v>
      </c>
      <c r="G16" s="11">
        <v>78</v>
      </c>
      <c r="H16" s="11">
        <v>74</v>
      </c>
      <c r="I16" s="11">
        <v>74</v>
      </c>
      <c r="J16" s="11">
        <v>84</v>
      </c>
      <c r="K16" s="11">
        <v>76</v>
      </c>
      <c r="L16" s="11">
        <v>79</v>
      </c>
      <c r="M16" s="11">
        <v>69</v>
      </c>
    </row>
    <row r="17" spans="1:13" x14ac:dyDescent="0.25">
      <c r="A17" t="s">
        <v>250</v>
      </c>
      <c r="B17" s="11">
        <v>82</v>
      </c>
      <c r="C17" s="11">
        <v>78</v>
      </c>
      <c r="D17" s="11">
        <v>63</v>
      </c>
      <c r="E17" s="11">
        <v>47</v>
      </c>
      <c r="F17" s="11">
        <v>81</v>
      </c>
      <c r="G17" s="11">
        <v>77</v>
      </c>
      <c r="H17" s="11">
        <v>74</v>
      </c>
      <c r="I17" s="11">
        <v>73</v>
      </c>
      <c r="J17" s="11">
        <v>84</v>
      </c>
      <c r="K17" s="11">
        <v>76</v>
      </c>
      <c r="L17" s="11">
        <v>78</v>
      </c>
      <c r="M17" s="11">
        <v>67</v>
      </c>
    </row>
    <row r="18" spans="1:13" x14ac:dyDescent="0.25">
      <c r="A18" t="s">
        <v>251</v>
      </c>
      <c r="B18" s="11">
        <v>78</v>
      </c>
      <c r="C18" s="11">
        <v>79</v>
      </c>
      <c r="D18" s="11">
        <v>24</v>
      </c>
      <c r="E18" s="11">
        <v>33</v>
      </c>
      <c r="F18" s="11">
        <v>83</v>
      </c>
      <c r="G18" s="11">
        <v>82</v>
      </c>
      <c r="H18" s="11">
        <v>79</v>
      </c>
      <c r="I18" s="11">
        <v>77</v>
      </c>
      <c r="J18" s="11">
        <v>83</v>
      </c>
      <c r="K18" s="11">
        <v>79</v>
      </c>
      <c r="L18" s="11">
        <v>81</v>
      </c>
      <c r="M18" s="11">
        <v>77</v>
      </c>
    </row>
    <row r="19" spans="1:13" x14ac:dyDescent="0.25">
      <c r="A19" t="s">
        <v>252</v>
      </c>
      <c r="B19" s="11">
        <v>82</v>
      </c>
      <c r="C19" s="11">
        <v>79</v>
      </c>
      <c r="D19" s="11">
        <v>60</v>
      </c>
      <c r="E19" s="11">
        <v>44</v>
      </c>
      <c r="F19" s="11">
        <v>82</v>
      </c>
      <c r="G19" s="11">
        <v>79</v>
      </c>
      <c r="H19" s="11">
        <v>74</v>
      </c>
      <c r="I19" s="11">
        <v>74</v>
      </c>
      <c r="J19" s="11">
        <v>84</v>
      </c>
      <c r="K19" s="11">
        <v>77</v>
      </c>
      <c r="L19" s="11">
        <v>79</v>
      </c>
      <c r="M19" s="11">
        <v>70</v>
      </c>
    </row>
    <row r="20" spans="1:13" x14ac:dyDescent="0.25">
      <c r="A20" t="s">
        <v>253</v>
      </c>
      <c r="B20" s="11">
        <v>80</v>
      </c>
      <c r="C20" s="11">
        <v>76</v>
      </c>
      <c r="D20" s="11">
        <v>59</v>
      </c>
      <c r="E20" s="11">
        <v>49</v>
      </c>
      <c r="F20" s="11">
        <v>78</v>
      </c>
      <c r="G20" s="11">
        <v>74</v>
      </c>
      <c r="H20" s="11">
        <v>73</v>
      </c>
      <c r="I20" s="11">
        <v>71</v>
      </c>
      <c r="J20" s="11">
        <v>83</v>
      </c>
      <c r="K20" s="11">
        <v>72</v>
      </c>
      <c r="L20" s="11">
        <v>75</v>
      </c>
      <c r="M20" s="11">
        <v>63</v>
      </c>
    </row>
    <row r="21" spans="1:13" x14ac:dyDescent="0.25">
      <c r="A21" t="s">
        <v>254</v>
      </c>
      <c r="B21" s="11">
        <v>82</v>
      </c>
      <c r="C21" s="11">
        <v>78</v>
      </c>
      <c r="D21" s="11">
        <v>59</v>
      </c>
      <c r="E21" s="11">
        <v>43</v>
      </c>
      <c r="F21" s="11">
        <v>85</v>
      </c>
      <c r="G21" s="11">
        <v>82</v>
      </c>
      <c r="H21" s="11">
        <v>79</v>
      </c>
      <c r="I21" s="11">
        <v>78</v>
      </c>
      <c r="J21" s="11">
        <v>88</v>
      </c>
      <c r="K21" s="11">
        <v>81</v>
      </c>
      <c r="L21" s="11">
        <v>82</v>
      </c>
      <c r="M21" s="11">
        <v>73</v>
      </c>
    </row>
    <row r="22" spans="1:13" x14ac:dyDescent="0.25">
      <c r="A22" t="s">
        <v>255</v>
      </c>
      <c r="B22" s="11">
        <v>80</v>
      </c>
      <c r="C22" s="11">
        <v>76</v>
      </c>
      <c r="D22" s="11">
        <v>63</v>
      </c>
      <c r="E22" s="11">
        <v>43</v>
      </c>
      <c r="F22" s="11">
        <v>84</v>
      </c>
      <c r="G22" s="11">
        <v>81</v>
      </c>
      <c r="H22" s="11">
        <v>77</v>
      </c>
      <c r="I22" s="11">
        <v>76</v>
      </c>
      <c r="J22" s="11">
        <v>87</v>
      </c>
      <c r="K22" s="11">
        <v>80</v>
      </c>
      <c r="L22" s="11">
        <v>81</v>
      </c>
      <c r="M22" s="11">
        <v>71</v>
      </c>
    </row>
    <row r="23" spans="1:13" x14ac:dyDescent="0.25">
      <c r="A23" t="s">
        <v>256</v>
      </c>
      <c r="B23" s="11">
        <v>80</v>
      </c>
      <c r="C23" s="11">
        <v>76</v>
      </c>
      <c r="D23" s="11">
        <v>58</v>
      </c>
      <c r="E23" s="11">
        <v>41</v>
      </c>
      <c r="F23" s="11">
        <v>82</v>
      </c>
      <c r="G23" s="11">
        <v>79</v>
      </c>
      <c r="H23" s="11">
        <v>76</v>
      </c>
      <c r="I23" s="11">
        <v>74</v>
      </c>
      <c r="J23" s="11">
        <v>86</v>
      </c>
      <c r="K23" s="11">
        <v>77</v>
      </c>
      <c r="L23" s="11">
        <v>80</v>
      </c>
      <c r="M23" s="11">
        <v>70</v>
      </c>
    </row>
    <row r="24" spans="1:13" x14ac:dyDescent="0.25">
      <c r="A24" t="s">
        <v>257</v>
      </c>
      <c r="B24" s="11">
        <v>80</v>
      </c>
      <c r="C24" s="11">
        <v>76</v>
      </c>
      <c r="D24" s="11">
        <v>53</v>
      </c>
      <c r="E24" s="11">
        <v>39</v>
      </c>
      <c r="F24" s="11">
        <v>84</v>
      </c>
      <c r="G24" s="11">
        <v>82</v>
      </c>
      <c r="H24" s="11">
        <v>79</v>
      </c>
      <c r="I24" s="11">
        <v>78</v>
      </c>
      <c r="J24" s="11">
        <v>86</v>
      </c>
      <c r="K24" s="11">
        <v>79</v>
      </c>
      <c r="L24" s="11">
        <v>82</v>
      </c>
      <c r="M24" s="11">
        <v>74</v>
      </c>
    </row>
    <row r="25" spans="1:13" x14ac:dyDescent="0.25">
      <c r="A25" t="s">
        <v>258</v>
      </c>
      <c r="B25" s="11">
        <v>80</v>
      </c>
      <c r="C25" s="11">
        <v>77</v>
      </c>
      <c r="D25" s="11">
        <v>62</v>
      </c>
      <c r="E25" s="11">
        <v>44</v>
      </c>
      <c r="F25" s="11">
        <v>84</v>
      </c>
      <c r="G25" s="11">
        <v>81</v>
      </c>
      <c r="H25" s="11">
        <v>77</v>
      </c>
      <c r="I25" s="11">
        <v>77</v>
      </c>
      <c r="J25" s="11">
        <v>88</v>
      </c>
      <c r="K25" s="11">
        <v>80</v>
      </c>
      <c r="L25" s="11">
        <v>81</v>
      </c>
      <c r="M25" s="11">
        <v>71</v>
      </c>
    </row>
    <row r="26" spans="1:13" x14ac:dyDescent="0.25">
      <c r="A26" t="s">
        <v>259</v>
      </c>
      <c r="B26" s="11">
        <v>81</v>
      </c>
      <c r="C26" s="11">
        <v>77</v>
      </c>
      <c r="D26" s="11">
        <v>62</v>
      </c>
      <c r="E26" s="11">
        <v>43</v>
      </c>
      <c r="F26" s="11">
        <v>82</v>
      </c>
      <c r="G26" s="11">
        <v>78</v>
      </c>
      <c r="H26" s="11">
        <v>72</v>
      </c>
      <c r="I26" s="11">
        <v>72</v>
      </c>
      <c r="J26" s="11">
        <v>83</v>
      </c>
      <c r="K26" s="11">
        <v>75</v>
      </c>
      <c r="L26" s="11">
        <v>79</v>
      </c>
      <c r="M26" s="11">
        <v>70</v>
      </c>
    </row>
    <row r="27" spans="1:13" x14ac:dyDescent="0.25">
      <c r="A27" t="s">
        <v>260</v>
      </c>
      <c r="B27" s="11">
        <v>82</v>
      </c>
      <c r="C27" s="11">
        <v>79</v>
      </c>
      <c r="D27" s="11">
        <v>61</v>
      </c>
      <c r="E27" s="11">
        <v>44</v>
      </c>
      <c r="F27" s="11">
        <v>82</v>
      </c>
      <c r="G27" s="11">
        <v>79</v>
      </c>
      <c r="H27" s="11">
        <v>75</v>
      </c>
      <c r="I27" s="11">
        <v>75</v>
      </c>
      <c r="J27" s="11">
        <v>85</v>
      </c>
      <c r="K27" s="11">
        <v>78</v>
      </c>
      <c r="L27" s="11">
        <v>79</v>
      </c>
      <c r="M27" s="11">
        <v>70</v>
      </c>
    </row>
    <row r="28" spans="1:13" x14ac:dyDescent="0.25">
      <c r="A28" t="s">
        <v>261</v>
      </c>
      <c r="B28" s="11">
        <v>82</v>
      </c>
      <c r="C28" s="11">
        <v>79</v>
      </c>
      <c r="D28" s="11">
        <v>57</v>
      </c>
      <c r="E28" s="11">
        <v>42</v>
      </c>
      <c r="F28" s="11">
        <v>81</v>
      </c>
      <c r="G28" s="11">
        <v>79</v>
      </c>
      <c r="H28" s="11">
        <v>76</v>
      </c>
      <c r="I28" s="11">
        <v>76</v>
      </c>
      <c r="J28" s="11">
        <v>84</v>
      </c>
      <c r="K28" s="11">
        <v>78</v>
      </c>
      <c r="L28" s="11">
        <v>78</v>
      </c>
      <c r="M28" s="11">
        <v>70</v>
      </c>
    </row>
    <row r="29" spans="1:13" x14ac:dyDescent="0.25">
      <c r="A29" t="s">
        <v>262</v>
      </c>
      <c r="B29" s="11">
        <v>82</v>
      </c>
      <c r="C29" s="11">
        <v>79</v>
      </c>
      <c r="D29" s="11">
        <v>61</v>
      </c>
      <c r="E29" s="11">
        <v>44</v>
      </c>
      <c r="F29" s="11">
        <v>81</v>
      </c>
      <c r="G29" s="11">
        <v>79</v>
      </c>
      <c r="H29" s="11">
        <v>74</v>
      </c>
      <c r="I29" s="11">
        <v>74</v>
      </c>
      <c r="J29" s="11">
        <v>84</v>
      </c>
      <c r="K29" s="11">
        <v>77</v>
      </c>
      <c r="L29" s="11">
        <v>79</v>
      </c>
      <c r="M29" s="11">
        <v>70</v>
      </c>
    </row>
    <row r="30" spans="1:13" x14ac:dyDescent="0.25">
      <c r="A30" t="s">
        <v>263</v>
      </c>
      <c r="B30" s="11">
        <v>82</v>
      </c>
      <c r="C30" s="11">
        <v>79</v>
      </c>
      <c r="D30" s="11">
        <v>58</v>
      </c>
      <c r="E30" s="11">
        <v>41</v>
      </c>
      <c r="F30" s="11">
        <v>82</v>
      </c>
      <c r="G30" s="11">
        <v>80</v>
      </c>
      <c r="H30" s="11">
        <v>77</v>
      </c>
      <c r="I30" s="11">
        <v>76</v>
      </c>
      <c r="J30" s="11">
        <v>85</v>
      </c>
      <c r="K30" s="11">
        <v>78</v>
      </c>
      <c r="L30" s="11">
        <v>80</v>
      </c>
      <c r="M30" s="11">
        <v>71</v>
      </c>
    </row>
    <row r="31" spans="1:13" x14ac:dyDescent="0.25">
      <c r="A31" s="4" t="s">
        <v>235</v>
      </c>
      <c r="B31" s="4">
        <v>81</v>
      </c>
      <c r="C31" s="4">
        <v>78</v>
      </c>
      <c r="D31" s="4">
        <v>60</v>
      </c>
      <c r="E31" s="4">
        <v>44</v>
      </c>
      <c r="F31" s="4">
        <v>81</v>
      </c>
      <c r="G31" s="4">
        <v>78</v>
      </c>
      <c r="H31" s="4">
        <v>74</v>
      </c>
      <c r="I31" s="4">
        <v>74</v>
      </c>
      <c r="J31" s="4">
        <v>84</v>
      </c>
      <c r="K31" s="4">
        <v>76</v>
      </c>
      <c r="L31" s="4">
        <v>78</v>
      </c>
      <c r="M31" s="4">
        <v>69</v>
      </c>
    </row>
    <row r="32" spans="1:13" x14ac:dyDescent="0.25">
      <c r="B32" s="11"/>
      <c r="C32" s="11"/>
      <c r="D32" s="11"/>
      <c r="E32" s="11"/>
      <c r="F32" s="11"/>
      <c r="G32" s="11"/>
      <c r="H32" s="11"/>
      <c r="I32" s="11"/>
      <c r="J32" s="11"/>
      <c r="K32" s="11"/>
      <c r="L32" s="11"/>
      <c r="M32" s="11"/>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230</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270</v>
      </c>
    </row>
    <row r="48" spans="1:1" x14ac:dyDescent="0.25">
      <c r="A48" t="s">
        <v>271</v>
      </c>
    </row>
    <row r="49" spans="1:1" x14ac:dyDescent="0.25">
      <c r="A49" t="s">
        <v>274</v>
      </c>
    </row>
    <row r="50" spans="1:1" x14ac:dyDescent="0.25">
      <c r="A50" t="s">
        <v>275</v>
      </c>
    </row>
    <row r="51" spans="1:1" x14ac:dyDescent="0.25">
      <c r="A51" t="s">
        <v>272</v>
      </c>
    </row>
    <row r="52" spans="1:1" x14ac:dyDescent="0.25">
      <c r="A52" t="s">
        <v>273</v>
      </c>
    </row>
    <row r="53" spans="1:1" x14ac:dyDescent="0.25">
      <c r="A53" t="s">
        <v>276</v>
      </c>
    </row>
    <row r="54" spans="1:1" x14ac:dyDescent="0.25">
      <c r="A54" t="s">
        <v>277</v>
      </c>
    </row>
    <row r="55" spans="1:1" x14ac:dyDescent="0.25">
      <c r="A55" t="s">
        <v>274</v>
      </c>
    </row>
    <row r="56" spans="1:1" x14ac:dyDescent="0.25">
      <c r="A56" t="s">
        <v>275</v>
      </c>
    </row>
    <row r="57" spans="1:1" x14ac:dyDescent="0.25">
      <c r="A57" t="s">
        <v>278</v>
      </c>
    </row>
    <row r="59" spans="1:1" x14ac:dyDescent="0.25">
      <c r="A59" t="s">
        <v>195</v>
      </c>
    </row>
    <row r="60" spans="1:1" x14ac:dyDescent="0.25">
      <c r="A60" t="s">
        <v>196</v>
      </c>
    </row>
    <row r="61" spans="1:1" x14ac:dyDescent="0.25">
      <c r="A61" t="s">
        <v>197</v>
      </c>
    </row>
    <row r="62" spans="1:1" x14ac:dyDescent="0.25">
      <c r="A62" t="s">
        <v>198</v>
      </c>
    </row>
    <row r="63" spans="1:1" x14ac:dyDescent="0.25">
      <c r="A63" t="s">
        <v>199</v>
      </c>
    </row>
    <row r="64" spans="1:1" x14ac:dyDescent="0.25">
      <c r="A64" t="s">
        <v>200</v>
      </c>
    </row>
    <row r="65" spans="1:1" x14ac:dyDescent="0.25">
      <c r="A65" t="s">
        <v>201</v>
      </c>
    </row>
  </sheetData>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H26"/>
  <sheetViews>
    <sheetView workbookViewId="0"/>
  </sheetViews>
  <sheetFormatPr defaultRowHeight="15" x14ac:dyDescent="0.25"/>
  <cols>
    <col min="1" max="1" width="49.7109375" customWidth="1"/>
    <col min="2" max="7" width="30.7109375" customWidth="1"/>
  </cols>
  <sheetData>
    <row r="1" spans="1:8" x14ac:dyDescent="0.25">
      <c r="A1" s="4" t="s">
        <v>97</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5754</v>
      </c>
      <c r="B3" s="83">
        <v>72</v>
      </c>
      <c r="C3" s="83">
        <v>70</v>
      </c>
      <c r="D3" s="83">
        <v>72</v>
      </c>
      <c r="E3" s="83">
        <v>71</v>
      </c>
      <c r="F3" s="83">
        <v>72</v>
      </c>
      <c r="G3" s="83">
        <v>71</v>
      </c>
    </row>
    <row r="4" spans="1:8" x14ac:dyDescent="0.25">
      <c r="A4" t="s">
        <v>5755</v>
      </c>
      <c r="B4" s="83">
        <v>64</v>
      </c>
      <c r="C4" s="83">
        <v>62</v>
      </c>
      <c r="D4" s="83">
        <v>65</v>
      </c>
      <c r="E4" s="83">
        <v>64</v>
      </c>
      <c r="F4" s="83">
        <v>64</v>
      </c>
      <c r="G4" s="83">
        <v>63</v>
      </c>
    </row>
    <row r="5" spans="1:8" x14ac:dyDescent="0.25">
      <c r="A5" t="s">
        <v>5756</v>
      </c>
      <c r="B5" s="83">
        <v>59</v>
      </c>
      <c r="C5" s="83">
        <v>51</v>
      </c>
      <c r="D5" s="83">
        <v>63</v>
      </c>
      <c r="E5" s="83">
        <v>59</v>
      </c>
      <c r="F5" s="83">
        <v>61</v>
      </c>
      <c r="G5" s="83">
        <v>55</v>
      </c>
    </row>
    <row r="6" spans="1:8" x14ac:dyDescent="0.25">
      <c r="A6" t="s">
        <v>5757</v>
      </c>
      <c r="B6" s="83">
        <v>74</v>
      </c>
      <c r="C6" s="83">
        <v>72</v>
      </c>
      <c r="D6" s="83">
        <v>77</v>
      </c>
      <c r="E6" s="83">
        <v>75</v>
      </c>
      <c r="F6" s="83">
        <v>75</v>
      </c>
      <c r="G6" s="83">
        <v>74</v>
      </c>
    </row>
    <row r="7" spans="1:8" x14ac:dyDescent="0.25">
      <c r="A7" t="s">
        <v>5758</v>
      </c>
      <c r="B7" s="83">
        <v>66</v>
      </c>
      <c r="C7" s="83">
        <v>65</v>
      </c>
      <c r="D7" s="83">
        <v>71</v>
      </c>
      <c r="E7" s="83">
        <v>70</v>
      </c>
      <c r="F7" s="83">
        <v>68</v>
      </c>
      <c r="G7" s="83">
        <v>67</v>
      </c>
    </row>
    <row r="8" spans="1:8" x14ac:dyDescent="0.25">
      <c r="A8" t="s">
        <v>5759</v>
      </c>
      <c r="B8" s="83">
        <v>53</v>
      </c>
      <c r="C8" s="83">
        <v>47</v>
      </c>
      <c r="D8" s="83">
        <v>58</v>
      </c>
      <c r="E8" s="83">
        <v>56</v>
      </c>
      <c r="F8" s="83">
        <v>56</v>
      </c>
      <c r="G8" s="83">
        <v>52</v>
      </c>
    </row>
    <row r="9" spans="1:8" x14ac:dyDescent="0.25">
      <c r="A9" t="s">
        <v>5760</v>
      </c>
      <c r="B9" s="83">
        <v>80</v>
      </c>
      <c r="C9" s="83">
        <v>78</v>
      </c>
      <c r="D9" s="83">
        <v>78</v>
      </c>
      <c r="E9" s="83">
        <v>76</v>
      </c>
      <c r="F9" s="83">
        <v>79</v>
      </c>
      <c r="G9" s="83">
        <v>77</v>
      </c>
    </row>
    <row r="10" spans="1:8" x14ac:dyDescent="0.25">
      <c r="A10" t="s">
        <v>5761</v>
      </c>
      <c r="B10" s="83">
        <v>69</v>
      </c>
      <c r="C10" s="83">
        <v>67</v>
      </c>
      <c r="D10" s="83">
        <v>66</v>
      </c>
      <c r="E10" s="83">
        <v>65</v>
      </c>
      <c r="F10" s="83">
        <v>68</v>
      </c>
      <c r="G10" s="83">
        <v>66</v>
      </c>
    </row>
    <row r="11" spans="1:8" x14ac:dyDescent="0.25">
      <c r="B11" s="83"/>
      <c r="C11" s="83"/>
      <c r="D11" s="83"/>
      <c r="E11" s="83"/>
      <c r="F11" s="83"/>
      <c r="G11" s="83"/>
    </row>
    <row r="12" spans="1:8" x14ac:dyDescent="0.25">
      <c r="A12" t="s">
        <v>189</v>
      </c>
    </row>
    <row r="13" spans="1:8" x14ac:dyDescent="0.25">
      <c r="A13" t="s">
        <v>232</v>
      </c>
    </row>
    <row r="14" spans="1:8" x14ac:dyDescent="0.25">
      <c r="A14" t="s">
        <v>193</v>
      </c>
    </row>
    <row r="15" spans="1:8" x14ac:dyDescent="0.25">
      <c r="A15" t="s">
        <v>194</v>
      </c>
    </row>
    <row r="17" spans="1:1" x14ac:dyDescent="0.25">
      <c r="A17" t="s">
        <v>195</v>
      </c>
    </row>
    <row r="18" spans="1:1" x14ac:dyDescent="0.25">
      <c r="A18" t="s">
        <v>5762</v>
      </c>
    </row>
    <row r="19" spans="1:1" x14ac:dyDescent="0.25">
      <c r="A19" t="s">
        <v>5763</v>
      </c>
    </row>
    <row r="20" spans="1:1" x14ac:dyDescent="0.25">
      <c r="A20" t="s">
        <v>5764</v>
      </c>
    </row>
    <row r="21" spans="1:1" x14ac:dyDescent="0.25">
      <c r="A21" t="s">
        <v>5765</v>
      </c>
    </row>
    <row r="22" spans="1:1" x14ac:dyDescent="0.25">
      <c r="A22" t="s">
        <v>5766</v>
      </c>
    </row>
    <row r="23" spans="1:1" x14ac:dyDescent="0.25">
      <c r="A23" t="s">
        <v>5767</v>
      </c>
    </row>
    <row r="24" spans="1:1" x14ac:dyDescent="0.25">
      <c r="A24" t="s">
        <v>319</v>
      </c>
    </row>
    <row r="25" spans="1:1" x14ac:dyDescent="0.25">
      <c r="A25" t="s">
        <v>5768</v>
      </c>
    </row>
    <row r="26" spans="1:1" x14ac:dyDescent="0.25">
      <c r="A26" t="s">
        <v>5769</v>
      </c>
    </row>
  </sheetData>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H26"/>
  <sheetViews>
    <sheetView workbookViewId="0"/>
  </sheetViews>
  <sheetFormatPr defaultRowHeight="15" x14ac:dyDescent="0.25"/>
  <cols>
    <col min="1" max="1" width="49.7109375" customWidth="1"/>
    <col min="2" max="7" width="30.7109375" customWidth="1"/>
  </cols>
  <sheetData>
    <row r="1" spans="1:8" x14ac:dyDescent="0.25">
      <c r="A1" s="4" t="s">
        <v>98</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5754</v>
      </c>
      <c r="B3" s="84">
        <v>72</v>
      </c>
      <c r="C3" s="84">
        <v>70</v>
      </c>
      <c r="D3" s="84">
        <v>72</v>
      </c>
      <c r="E3" s="84">
        <v>70</v>
      </c>
      <c r="F3" s="84">
        <v>72</v>
      </c>
      <c r="G3" s="84">
        <v>70</v>
      </c>
    </row>
    <row r="4" spans="1:8" x14ac:dyDescent="0.25">
      <c r="A4" t="s">
        <v>5755</v>
      </c>
      <c r="B4" s="84">
        <v>64</v>
      </c>
      <c r="C4" s="84">
        <v>62</v>
      </c>
      <c r="D4" s="84">
        <v>65</v>
      </c>
      <c r="E4" s="84">
        <v>64</v>
      </c>
      <c r="F4" s="84">
        <v>64</v>
      </c>
      <c r="G4" s="84">
        <v>63</v>
      </c>
    </row>
    <row r="5" spans="1:8" x14ac:dyDescent="0.25">
      <c r="A5" t="s">
        <v>5756</v>
      </c>
      <c r="B5" s="84">
        <v>59</v>
      </c>
      <c r="C5" s="84">
        <v>50</v>
      </c>
      <c r="D5" s="84">
        <v>64</v>
      </c>
      <c r="E5" s="84">
        <v>59</v>
      </c>
      <c r="F5" s="84">
        <v>61</v>
      </c>
      <c r="G5" s="84">
        <v>54</v>
      </c>
    </row>
    <row r="6" spans="1:8" x14ac:dyDescent="0.25">
      <c r="A6" t="s">
        <v>5757</v>
      </c>
      <c r="B6" s="84">
        <v>74</v>
      </c>
      <c r="C6" s="84">
        <v>72</v>
      </c>
      <c r="D6" s="84">
        <v>77</v>
      </c>
      <c r="E6" s="84">
        <v>75</v>
      </c>
      <c r="F6" s="84">
        <v>75</v>
      </c>
      <c r="G6" s="84">
        <v>73</v>
      </c>
    </row>
    <row r="7" spans="1:8" x14ac:dyDescent="0.25">
      <c r="A7" t="s">
        <v>5758</v>
      </c>
      <c r="B7" s="84">
        <v>65</v>
      </c>
      <c r="C7" s="84">
        <v>64</v>
      </c>
      <c r="D7" s="84">
        <v>70</v>
      </c>
      <c r="E7" s="84">
        <v>69</v>
      </c>
      <c r="F7" s="84">
        <v>68</v>
      </c>
      <c r="G7" s="84">
        <v>67</v>
      </c>
    </row>
    <row r="8" spans="1:8" x14ac:dyDescent="0.25">
      <c r="A8" t="s">
        <v>5759</v>
      </c>
      <c r="B8" s="84">
        <v>53</v>
      </c>
      <c r="C8" s="84">
        <v>46</v>
      </c>
      <c r="D8" s="84">
        <v>58</v>
      </c>
      <c r="E8" s="84">
        <v>55</v>
      </c>
      <c r="F8" s="84">
        <v>55</v>
      </c>
      <c r="G8" s="84">
        <v>51</v>
      </c>
    </row>
    <row r="9" spans="1:8" x14ac:dyDescent="0.25">
      <c r="A9" t="s">
        <v>5760</v>
      </c>
      <c r="B9" s="84">
        <v>80</v>
      </c>
      <c r="C9" s="84">
        <v>78</v>
      </c>
      <c r="D9" s="84">
        <v>78</v>
      </c>
      <c r="E9" s="84">
        <v>76</v>
      </c>
      <c r="F9" s="84">
        <v>79</v>
      </c>
      <c r="G9" s="84">
        <v>77</v>
      </c>
    </row>
    <row r="10" spans="1:8" x14ac:dyDescent="0.25">
      <c r="A10" t="s">
        <v>5761</v>
      </c>
      <c r="B10" s="84">
        <v>69</v>
      </c>
      <c r="C10" s="84">
        <v>66</v>
      </c>
      <c r="D10" s="84">
        <v>66</v>
      </c>
      <c r="E10" s="84">
        <v>64</v>
      </c>
      <c r="F10" s="84">
        <v>67</v>
      </c>
      <c r="G10" s="84">
        <v>65</v>
      </c>
    </row>
    <row r="11" spans="1:8" x14ac:dyDescent="0.25">
      <c r="B11" s="84"/>
      <c r="C11" s="84"/>
      <c r="D11" s="84"/>
      <c r="E11" s="84"/>
      <c r="F11" s="84"/>
      <c r="G11" s="84"/>
    </row>
    <row r="12" spans="1:8" x14ac:dyDescent="0.25">
      <c r="A12" t="s">
        <v>189</v>
      </c>
    </row>
    <row r="13" spans="1:8" x14ac:dyDescent="0.25">
      <c r="A13" t="s">
        <v>281</v>
      </c>
    </row>
    <row r="14" spans="1:8" x14ac:dyDescent="0.25">
      <c r="A14" t="s">
        <v>193</v>
      </c>
    </row>
    <row r="15" spans="1:8" x14ac:dyDescent="0.25">
      <c r="A15" t="s">
        <v>194</v>
      </c>
    </row>
    <row r="17" spans="1:1" x14ac:dyDescent="0.25">
      <c r="A17" t="s">
        <v>195</v>
      </c>
    </row>
    <row r="18" spans="1:1" x14ac:dyDescent="0.25">
      <c r="A18" t="s">
        <v>5762</v>
      </c>
    </row>
    <row r="19" spans="1:1" x14ac:dyDescent="0.25">
      <c r="A19" t="s">
        <v>5763</v>
      </c>
    </row>
    <row r="20" spans="1:1" x14ac:dyDescent="0.25">
      <c r="A20" t="s">
        <v>5764</v>
      </c>
    </row>
    <row r="21" spans="1:1" x14ac:dyDescent="0.25">
      <c r="A21" t="s">
        <v>5765</v>
      </c>
    </row>
    <row r="22" spans="1:1" x14ac:dyDescent="0.25">
      <c r="A22" t="s">
        <v>5766</v>
      </c>
    </row>
    <row r="23" spans="1:1" x14ac:dyDescent="0.25">
      <c r="A23" t="s">
        <v>5767</v>
      </c>
    </row>
    <row r="24" spans="1:1" x14ac:dyDescent="0.25">
      <c r="A24" t="s">
        <v>319</v>
      </c>
    </row>
    <row r="25" spans="1:1" x14ac:dyDescent="0.25">
      <c r="A25" t="s">
        <v>5768</v>
      </c>
    </row>
    <row r="26" spans="1:1" x14ac:dyDescent="0.25">
      <c r="A26" t="s">
        <v>5769</v>
      </c>
    </row>
  </sheetData>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H26"/>
  <sheetViews>
    <sheetView workbookViewId="0"/>
  </sheetViews>
  <sheetFormatPr defaultRowHeight="15" x14ac:dyDescent="0.25"/>
  <cols>
    <col min="1" max="1" width="49.7109375" customWidth="1"/>
    <col min="2" max="7" width="30.7109375" customWidth="1"/>
  </cols>
  <sheetData>
    <row r="1" spans="1:8" x14ac:dyDescent="0.25">
      <c r="A1" s="4" t="s">
        <v>99</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5754</v>
      </c>
      <c r="B3" s="85">
        <v>71</v>
      </c>
      <c r="C3" s="85">
        <v>74</v>
      </c>
      <c r="D3" s="85">
        <v>73</v>
      </c>
      <c r="E3" s="85">
        <v>73</v>
      </c>
      <c r="F3" s="85">
        <v>72</v>
      </c>
      <c r="G3" s="85">
        <v>74</v>
      </c>
    </row>
    <row r="4" spans="1:8" x14ac:dyDescent="0.25">
      <c r="A4" t="s">
        <v>5755</v>
      </c>
      <c r="B4" s="85">
        <v>64</v>
      </c>
      <c r="C4" s="85">
        <v>64</v>
      </c>
      <c r="D4" s="85">
        <v>64</v>
      </c>
      <c r="E4" s="85">
        <v>66</v>
      </c>
      <c r="F4" s="85">
        <v>64</v>
      </c>
      <c r="G4" s="85">
        <v>65</v>
      </c>
    </row>
    <row r="5" spans="1:8" x14ac:dyDescent="0.25">
      <c r="A5" t="s">
        <v>5756</v>
      </c>
      <c r="B5" s="85">
        <v>62</v>
      </c>
      <c r="C5" s="85">
        <v>56</v>
      </c>
      <c r="D5" s="85">
        <v>59</v>
      </c>
      <c r="E5" s="85">
        <v>60</v>
      </c>
      <c r="F5" s="85">
        <v>60</v>
      </c>
      <c r="G5" s="85">
        <v>58</v>
      </c>
    </row>
    <row r="6" spans="1:8" x14ac:dyDescent="0.25">
      <c r="A6" t="s">
        <v>5757</v>
      </c>
      <c r="B6" s="85">
        <v>75</v>
      </c>
      <c r="C6" s="85">
        <v>77</v>
      </c>
      <c r="D6" s="85">
        <v>77</v>
      </c>
      <c r="E6" s="85">
        <v>79</v>
      </c>
      <c r="F6" s="85">
        <v>76</v>
      </c>
      <c r="G6" s="85">
        <v>78</v>
      </c>
    </row>
    <row r="7" spans="1:8" x14ac:dyDescent="0.25">
      <c r="A7" t="s">
        <v>5758</v>
      </c>
      <c r="B7" s="85">
        <v>72</v>
      </c>
      <c r="C7" s="85">
        <v>73</v>
      </c>
      <c r="D7" s="85">
        <v>73</v>
      </c>
      <c r="E7" s="85">
        <v>75</v>
      </c>
      <c r="F7" s="85">
        <v>72</v>
      </c>
      <c r="G7" s="85">
        <v>74</v>
      </c>
    </row>
    <row r="8" spans="1:8" x14ac:dyDescent="0.25">
      <c r="A8" t="s">
        <v>5759</v>
      </c>
      <c r="B8" s="85">
        <v>61</v>
      </c>
      <c r="C8" s="85">
        <v>57</v>
      </c>
      <c r="D8" s="85">
        <v>59</v>
      </c>
      <c r="E8" s="85">
        <v>62</v>
      </c>
      <c r="F8" s="85">
        <v>60</v>
      </c>
      <c r="G8" s="85">
        <v>60</v>
      </c>
    </row>
    <row r="9" spans="1:8" x14ac:dyDescent="0.25">
      <c r="A9" t="s">
        <v>5760</v>
      </c>
      <c r="B9" s="85">
        <v>79</v>
      </c>
      <c r="C9" s="85">
        <v>81</v>
      </c>
      <c r="D9" s="85">
        <v>80</v>
      </c>
      <c r="E9" s="85">
        <v>79</v>
      </c>
      <c r="F9" s="85">
        <v>80</v>
      </c>
      <c r="G9" s="85">
        <v>80</v>
      </c>
    </row>
    <row r="10" spans="1:8" x14ac:dyDescent="0.25">
      <c r="A10" t="s">
        <v>5761</v>
      </c>
      <c r="B10" s="85">
        <v>71</v>
      </c>
      <c r="C10" s="85">
        <v>72</v>
      </c>
      <c r="D10" s="85">
        <v>71</v>
      </c>
      <c r="E10" s="85">
        <v>72</v>
      </c>
      <c r="F10" s="85">
        <v>71</v>
      </c>
      <c r="G10" s="85">
        <v>72</v>
      </c>
    </row>
    <row r="11" spans="1:8" x14ac:dyDescent="0.25">
      <c r="B11" s="85"/>
      <c r="C11" s="85"/>
      <c r="D11" s="85"/>
      <c r="E11" s="85"/>
      <c r="F11" s="85"/>
      <c r="G11" s="85"/>
    </row>
    <row r="12" spans="1:8" x14ac:dyDescent="0.25">
      <c r="A12" t="s">
        <v>189</v>
      </c>
    </row>
    <row r="13" spans="1:8" x14ac:dyDescent="0.25">
      <c r="A13" t="s">
        <v>283</v>
      </c>
    </row>
    <row r="14" spans="1:8" x14ac:dyDescent="0.25">
      <c r="A14" t="s">
        <v>193</v>
      </c>
    </row>
    <row r="15" spans="1:8" x14ac:dyDescent="0.25">
      <c r="A15" t="s">
        <v>194</v>
      </c>
    </row>
    <row r="17" spans="1:1" x14ac:dyDescent="0.25">
      <c r="A17" t="s">
        <v>195</v>
      </c>
    </row>
    <row r="18" spans="1:1" x14ac:dyDescent="0.25">
      <c r="A18" t="s">
        <v>5762</v>
      </c>
    </row>
    <row r="19" spans="1:1" x14ac:dyDescent="0.25">
      <c r="A19" t="s">
        <v>5763</v>
      </c>
    </row>
    <row r="20" spans="1:1" x14ac:dyDescent="0.25">
      <c r="A20" t="s">
        <v>5764</v>
      </c>
    </row>
    <row r="21" spans="1:1" x14ac:dyDescent="0.25">
      <c r="A21" t="s">
        <v>5765</v>
      </c>
    </row>
    <row r="22" spans="1:1" x14ac:dyDescent="0.25">
      <c r="A22" t="s">
        <v>5766</v>
      </c>
    </row>
    <row r="23" spans="1:1" x14ac:dyDescent="0.25">
      <c r="A23" t="s">
        <v>5767</v>
      </c>
    </row>
    <row r="24" spans="1:1" x14ac:dyDescent="0.25">
      <c r="A24" t="s">
        <v>319</v>
      </c>
    </row>
    <row r="25" spans="1:1" x14ac:dyDescent="0.25">
      <c r="A25" t="s">
        <v>5768</v>
      </c>
    </row>
    <row r="26" spans="1:1" x14ac:dyDescent="0.25">
      <c r="A26" t="s">
        <v>5769</v>
      </c>
    </row>
  </sheetData>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H24"/>
  <sheetViews>
    <sheetView workbookViewId="0"/>
  </sheetViews>
  <sheetFormatPr defaultRowHeight="15" x14ac:dyDescent="0.25"/>
  <cols>
    <col min="1" max="1" width="54.7109375" customWidth="1"/>
    <col min="2" max="7" width="30.7109375" customWidth="1"/>
  </cols>
  <sheetData>
    <row r="1" spans="1:8" x14ac:dyDescent="0.25">
      <c r="A1" s="4" t="s">
        <v>101</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5770</v>
      </c>
      <c r="B3" s="86">
        <v>66</v>
      </c>
      <c r="C3" s="86">
        <v>63</v>
      </c>
      <c r="D3" s="86">
        <v>70</v>
      </c>
      <c r="E3" s="86">
        <v>64</v>
      </c>
      <c r="F3" s="86">
        <v>68</v>
      </c>
      <c r="G3" s="86">
        <v>63</v>
      </c>
    </row>
    <row r="4" spans="1:8" x14ac:dyDescent="0.25">
      <c r="A4" t="s">
        <v>5771</v>
      </c>
      <c r="B4" s="86">
        <v>54</v>
      </c>
      <c r="C4" s="86">
        <v>42</v>
      </c>
      <c r="D4" s="86">
        <v>49</v>
      </c>
      <c r="E4" s="86">
        <v>40</v>
      </c>
      <c r="F4" s="86">
        <v>52</v>
      </c>
      <c r="G4" s="86">
        <v>41</v>
      </c>
    </row>
    <row r="5" spans="1:8" x14ac:dyDescent="0.25">
      <c r="A5" t="s">
        <v>5772</v>
      </c>
      <c r="B5" s="86">
        <v>58</v>
      </c>
      <c r="C5" s="86">
        <v>59</v>
      </c>
      <c r="D5" s="86">
        <v>62</v>
      </c>
      <c r="E5" s="86">
        <v>61</v>
      </c>
      <c r="F5" s="86">
        <v>59</v>
      </c>
      <c r="G5" s="86">
        <v>60</v>
      </c>
    </row>
    <row r="6" spans="1:8" x14ac:dyDescent="0.25">
      <c r="A6" t="s">
        <v>5773</v>
      </c>
      <c r="B6" s="86">
        <v>64</v>
      </c>
      <c r="C6" s="86">
        <v>48</v>
      </c>
      <c r="D6" s="86">
        <v>69</v>
      </c>
      <c r="E6" s="86">
        <v>57</v>
      </c>
      <c r="F6" s="86">
        <v>66</v>
      </c>
      <c r="G6" s="86">
        <v>52</v>
      </c>
    </row>
    <row r="7" spans="1:8" x14ac:dyDescent="0.25">
      <c r="A7" t="s">
        <v>5774</v>
      </c>
      <c r="B7" s="86">
        <v>42</v>
      </c>
      <c r="C7" s="86">
        <v>27</v>
      </c>
      <c r="D7" s="86">
        <v>43</v>
      </c>
      <c r="E7" s="86">
        <v>33</v>
      </c>
      <c r="F7" s="86">
        <v>42</v>
      </c>
      <c r="G7" s="86">
        <v>30</v>
      </c>
    </row>
    <row r="8" spans="1:8" x14ac:dyDescent="0.25">
      <c r="A8" t="s">
        <v>5775</v>
      </c>
      <c r="B8" s="86">
        <v>52</v>
      </c>
      <c r="C8" s="86">
        <v>37</v>
      </c>
      <c r="D8" s="86">
        <v>51</v>
      </c>
      <c r="E8" s="86">
        <v>40</v>
      </c>
      <c r="F8" s="86">
        <v>51</v>
      </c>
      <c r="G8" s="86">
        <v>38</v>
      </c>
    </row>
    <row r="9" spans="1:8" x14ac:dyDescent="0.25">
      <c r="A9" t="s">
        <v>5776</v>
      </c>
      <c r="B9" s="86">
        <v>57</v>
      </c>
      <c r="C9" s="86">
        <v>35</v>
      </c>
      <c r="D9" s="86">
        <v>55</v>
      </c>
      <c r="E9" s="86">
        <v>37</v>
      </c>
      <c r="F9" s="86">
        <v>56</v>
      </c>
      <c r="G9" s="86">
        <v>36</v>
      </c>
    </row>
    <row r="10" spans="1:8" x14ac:dyDescent="0.25">
      <c r="B10" s="86"/>
      <c r="C10" s="86"/>
      <c r="D10" s="86"/>
      <c r="E10" s="86"/>
      <c r="F10" s="86"/>
      <c r="G10" s="86"/>
    </row>
    <row r="11" spans="1:8" x14ac:dyDescent="0.25">
      <c r="A11" t="s">
        <v>189</v>
      </c>
    </row>
    <row r="12" spans="1:8" x14ac:dyDescent="0.25">
      <c r="A12" t="s">
        <v>230</v>
      </c>
    </row>
    <row r="13" spans="1:8" x14ac:dyDescent="0.25">
      <c r="A13" t="s">
        <v>193</v>
      </c>
    </row>
    <row r="14" spans="1:8" x14ac:dyDescent="0.25">
      <c r="A14" t="s">
        <v>194</v>
      </c>
    </row>
    <row r="16" spans="1:8" x14ac:dyDescent="0.25">
      <c r="A16" t="s">
        <v>195</v>
      </c>
    </row>
    <row r="17" spans="1:1" x14ac:dyDescent="0.25">
      <c r="A17" t="s">
        <v>5777</v>
      </c>
    </row>
    <row r="18" spans="1:1" x14ac:dyDescent="0.25">
      <c r="A18" t="s">
        <v>5778</v>
      </c>
    </row>
    <row r="19" spans="1:1" x14ac:dyDescent="0.25">
      <c r="A19" t="s">
        <v>5779</v>
      </c>
    </row>
    <row r="20" spans="1:1" x14ac:dyDescent="0.25">
      <c r="A20" t="s">
        <v>319</v>
      </c>
    </row>
    <row r="21" spans="1:1" x14ac:dyDescent="0.25">
      <c r="A21" t="s">
        <v>5780</v>
      </c>
    </row>
    <row r="22" spans="1:1" x14ac:dyDescent="0.25">
      <c r="A22" t="s">
        <v>5781</v>
      </c>
    </row>
    <row r="23" spans="1:1" x14ac:dyDescent="0.25">
      <c r="A23" t="s">
        <v>5782</v>
      </c>
    </row>
    <row r="24" spans="1:1" x14ac:dyDescent="0.25">
      <c r="A24" t="s">
        <v>5783</v>
      </c>
    </row>
  </sheetData>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H24"/>
  <sheetViews>
    <sheetView workbookViewId="0"/>
  </sheetViews>
  <sheetFormatPr defaultRowHeight="15" x14ac:dyDescent="0.25"/>
  <cols>
    <col min="1" max="1" width="54.7109375" customWidth="1"/>
    <col min="2" max="7" width="30.7109375" customWidth="1"/>
  </cols>
  <sheetData>
    <row r="1" spans="1:8" x14ac:dyDescent="0.25">
      <c r="A1" s="4" t="s">
        <v>102</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5770</v>
      </c>
      <c r="B3" s="87">
        <v>66</v>
      </c>
      <c r="C3" s="87">
        <v>62</v>
      </c>
      <c r="D3" s="87">
        <v>70</v>
      </c>
      <c r="E3" s="87">
        <v>62</v>
      </c>
      <c r="F3" s="87">
        <v>67</v>
      </c>
      <c r="G3" s="87">
        <v>62</v>
      </c>
    </row>
    <row r="4" spans="1:8" x14ac:dyDescent="0.25">
      <c r="A4" t="s">
        <v>5771</v>
      </c>
      <c r="B4" s="87">
        <v>53</v>
      </c>
      <c r="C4" s="87">
        <v>41</v>
      </c>
      <c r="D4" s="87">
        <v>48</v>
      </c>
      <c r="E4" s="87">
        <v>38</v>
      </c>
      <c r="F4" s="87">
        <v>51</v>
      </c>
      <c r="G4" s="87">
        <v>39</v>
      </c>
    </row>
    <row r="5" spans="1:8" x14ac:dyDescent="0.25">
      <c r="A5" t="s">
        <v>5772</v>
      </c>
      <c r="B5" s="87">
        <v>58</v>
      </c>
      <c r="C5" s="87">
        <v>58</v>
      </c>
      <c r="D5" s="87">
        <v>62</v>
      </c>
      <c r="E5" s="87">
        <v>60</v>
      </c>
      <c r="F5" s="87">
        <v>59</v>
      </c>
      <c r="G5" s="87">
        <v>59</v>
      </c>
    </row>
    <row r="6" spans="1:8" x14ac:dyDescent="0.25">
      <c r="A6" t="s">
        <v>5773</v>
      </c>
      <c r="B6" s="87">
        <v>64</v>
      </c>
      <c r="C6" s="87">
        <v>47</v>
      </c>
      <c r="D6" s="87">
        <v>69</v>
      </c>
      <c r="E6" s="87">
        <v>57</v>
      </c>
      <c r="F6" s="87">
        <v>66</v>
      </c>
      <c r="G6" s="87">
        <v>51</v>
      </c>
    </row>
    <row r="7" spans="1:8" x14ac:dyDescent="0.25">
      <c r="A7" t="s">
        <v>5774</v>
      </c>
      <c r="B7" s="87">
        <v>41</v>
      </c>
      <c r="C7" s="87">
        <v>26</v>
      </c>
      <c r="D7" s="87">
        <v>43</v>
      </c>
      <c r="E7" s="87">
        <v>32</v>
      </c>
      <c r="F7" s="87">
        <v>42</v>
      </c>
      <c r="G7" s="87">
        <v>29</v>
      </c>
    </row>
    <row r="8" spans="1:8" x14ac:dyDescent="0.25">
      <c r="A8" t="s">
        <v>5775</v>
      </c>
      <c r="B8" s="87">
        <v>51</v>
      </c>
      <c r="C8" s="87">
        <v>36</v>
      </c>
      <c r="D8" s="87">
        <v>51</v>
      </c>
      <c r="E8" s="87">
        <v>39</v>
      </c>
      <c r="F8" s="87">
        <v>51</v>
      </c>
      <c r="G8" s="87">
        <v>38</v>
      </c>
    </row>
    <row r="9" spans="1:8" x14ac:dyDescent="0.25">
      <c r="A9" t="s">
        <v>5776</v>
      </c>
      <c r="B9" s="87">
        <v>57</v>
      </c>
      <c r="C9" s="87">
        <v>34</v>
      </c>
      <c r="D9" s="87">
        <v>56</v>
      </c>
      <c r="E9" s="87">
        <v>37</v>
      </c>
      <c r="F9" s="87">
        <v>57</v>
      </c>
      <c r="G9" s="87">
        <v>35</v>
      </c>
    </row>
    <row r="10" spans="1:8" x14ac:dyDescent="0.25">
      <c r="B10" s="87"/>
      <c r="C10" s="87"/>
      <c r="D10" s="87"/>
      <c r="E10" s="87"/>
      <c r="F10" s="87"/>
      <c r="G10" s="87"/>
    </row>
    <row r="11" spans="1:8" x14ac:dyDescent="0.25">
      <c r="A11" t="s">
        <v>189</v>
      </c>
    </row>
    <row r="12" spans="1:8" x14ac:dyDescent="0.25">
      <c r="A12" t="s">
        <v>279</v>
      </c>
    </row>
    <row r="13" spans="1:8" x14ac:dyDescent="0.25">
      <c r="A13" t="s">
        <v>193</v>
      </c>
    </row>
    <row r="14" spans="1:8" x14ac:dyDescent="0.25">
      <c r="A14" t="s">
        <v>194</v>
      </c>
    </row>
    <row r="16" spans="1:8" x14ac:dyDescent="0.25">
      <c r="A16" t="s">
        <v>195</v>
      </c>
    </row>
    <row r="17" spans="1:1" x14ac:dyDescent="0.25">
      <c r="A17" t="s">
        <v>5777</v>
      </c>
    </row>
    <row r="18" spans="1:1" x14ac:dyDescent="0.25">
      <c r="A18" t="s">
        <v>5778</v>
      </c>
    </row>
    <row r="19" spans="1:1" x14ac:dyDescent="0.25">
      <c r="A19" t="s">
        <v>5779</v>
      </c>
    </row>
    <row r="20" spans="1:1" x14ac:dyDescent="0.25">
      <c r="A20" t="s">
        <v>319</v>
      </c>
    </row>
    <row r="21" spans="1:1" x14ac:dyDescent="0.25">
      <c r="A21" t="s">
        <v>5780</v>
      </c>
    </row>
    <row r="22" spans="1:1" x14ac:dyDescent="0.25">
      <c r="A22" t="s">
        <v>5781</v>
      </c>
    </row>
    <row r="23" spans="1:1" x14ac:dyDescent="0.25">
      <c r="A23" t="s">
        <v>5782</v>
      </c>
    </row>
    <row r="24" spans="1:1" x14ac:dyDescent="0.25">
      <c r="A24" t="s">
        <v>5783</v>
      </c>
    </row>
  </sheetData>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H24"/>
  <sheetViews>
    <sheetView workbookViewId="0"/>
  </sheetViews>
  <sheetFormatPr defaultRowHeight="15" x14ac:dyDescent="0.25"/>
  <cols>
    <col min="1" max="1" width="54.7109375" customWidth="1"/>
    <col min="2" max="7" width="30.7109375" customWidth="1"/>
  </cols>
  <sheetData>
    <row r="1" spans="1:8" x14ac:dyDescent="0.25">
      <c r="A1" s="4" t="s">
        <v>103</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5770</v>
      </c>
      <c r="B3" s="88">
        <v>73</v>
      </c>
      <c r="C3" s="88">
        <v>70</v>
      </c>
      <c r="D3" s="88">
        <v>75</v>
      </c>
      <c r="E3" s="88">
        <v>71</v>
      </c>
      <c r="F3" s="88">
        <v>74</v>
      </c>
      <c r="G3" s="88">
        <v>71</v>
      </c>
    </row>
    <row r="4" spans="1:8" x14ac:dyDescent="0.25">
      <c r="A4" t="s">
        <v>5771</v>
      </c>
      <c r="B4" s="88">
        <v>64</v>
      </c>
      <c r="C4" s="88">
        <v>56</v>
      </c>
      <c r="D4" s="88">
        <v>59</v>
      </c>
      <c r="E4" s="88">
        <v>56</v>
      </c>
      <c r="F4" s="88">
        <v>61</v>
      </c>
      <c r="G4" s="88">
        <v>56</v>
      </c>
    </row>
    <row r="5" spans="1:8" x14ac:dyDescent="0.25">
      <c r="A5" t="s">
        <v>5772</v>
      </c>
      <c r="B5" s="88">
        <v>61</v>
      </c>
      <c r="C5" s="88">
        <v>66</v>
      </c>
      <c r="D5" s="88">
        <v>61</v>
      </c>
      <c r="E5" s="88">
        <v>66</v>
      </c>
      <c r="F5" s="88">
        <v>61</v>
      </c>
      <c r="G5" s="88">
        <v>66</v>
      </c>
    </row>
    <row r="6" spans="1:8" x14ac:dyDescent="0.25">
      <c r="A6" t="s">
        <v>5773</v>
      </c>
      <c r="B6" s="88">
        <v>68</v>
      </c>
      <c r="C6" s="88">
        <v>56</v>
      </c>
      <c r="D6" s="88">
        <v>65</v>
      </c>
      <c r="E6" s="88">
        <v>58</v>
      </c>
      <c r="F6" s="88">
        <v>66</v>
      </c>
      <c r="G6" s="88">
        <v>57</v>
      </c>
    </row>
    <row r="7" spans="1:8" x14ac:dyDescent="0.25">
      <c r="A7" t="s">
        <v>5774</v>
      </c>
      <c r="B7" s="88">
        <v>47</v>
      </c>
      <c r="C7" s="88">
        <v>35</v>
      </c>
      <c r="D7" s="88">
        <v>43</v>
      </c>
      <c r="E7" s="88">
        <v>37</v>
      </c>
      <c r="F7" s="88">
        <v>45</v>
      </c>
      <c r="G7" s="88">
        <v>36</v>
      </c>
    </row>
    <row r="8" spans="1:8" x14ac:dyDescent="0.25">
      <c r="A8" t="s">
        <v>5775</v>
      </c>
      <c r="B8" s="88">
        <v>58</v>
      </c>
      <c r="C8" s="88">
        <v>46</v>
      </c>
      <c r="D8" s="88">
        <v>54</v>
      </c>
      <c r="E8" s="88">
        <v>46</v>
      </c>
      <c r="F8" s="88">
        <v>56</v>
      </c>
      <c r="G8" s="88">
        <v>46</v>
      </c>
    </row>
    <row r="9" spans="1:8" x14ac:dyDescent="0.25">
      <c r="A9" t="s">
        <v>5776</v>
      </c>
      <c r="B9" s="88">
        <v>55</v>
      </c>
      <c r="C9" s="88">
        <v>43</v>
      </c>
      <c r="D9" s="88">
        <v>50</v>
      </c>
      <c r="E9" s="88">
        <v>41</v>
      </c>
      <c r="F9" s="88">
        <v>52</v>
      </c>
      <c r="G9" s="88">
        <v>42</v>
      </c>
    </row>
    <row r="10" spans="1:8" x14ac:dyDescent="0.25">
      <c r="B10" s="88"/>
      <c r="C10" s="88"/>
      <c r="D10" s="88"/>
      <c r="E10" s="88"/>
      <c r="F10" s="88"/>
      <c r="G10" s="88"/>
    </row>
    <row r="11" spans="1:8" x14ac:dyDescent="0.25">
      <c r="A11" t="s">
        <v>189</v>
      </c>
    </row>
    <row r="12" spans="1:8" x14ac:dyDescent="0.25">
      <c r="A12" t="s">
        <v>280</v>
      </c>
    </row>
    <row r="13" spans="1:8" x14ac:dyDescent="0.25">
      <c r="A13" t="s">
        <v>193</v>
      </c>
    </row>
    <row r="14" spans="1:8" x14ac:dyDescent="0.25">
      <c r="A14" t="s">
        <v>194</v>
      </c>
    </row>
    <row r="16" spans="1:8" x14ac:dyDescent="0.25">
      <c r="A16" t="s">
        <v>195</v>
      </c>
    </row>
    <row r="17" spans="1:1" x14ac:dyDescent="0.25">
      <c r="A17" t="s">
        <v>5777</v>
      </c>
    </row>
    <row r="18" spans="1:1" x14ac:dyDescent="0.25">
      <c r="A18" t="s">
        <v>5778</v>
      </c>
    </row>
    <row r="19" spans="1:1" x14ac:dyDescent="0.25">
      <c r="A19" t="s">
        <v>5779</v>
      </c>
    </row>
    <row r="20" spans="1:1" x14ac:dyDescent="0.25">
      <c r="A20" t="s">
        <v>319</v>
      </c>
    </row>
    <row r="21" spans="1:1" x14ac:dyDescent="0.25">
      <c r="A21" t="s">
        <v>5780</v>
      </c>
    </row>
    <row r="22" spans="1:1" x14ac:dyDescent="0.25">
      <c r="A22" t="s">
        <v>5781</v>
      </c>
    </row>
    <row r="23" spans="1:1" x14ac:dyDescent="0.25">
      <c r="A23" t="s">
        <v>5782</v>
      </c>
    </row>
    <row r="24" spans="1:1" x14ac:dyDescent="0.25">
      <c r="A24" t="s">
        <v>5783</v>
      </c>
    </row>
  </sheetData>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H24"/>
  <sheetViews>
    <sheetView workbookViewId="0"/>
  </sheetViews>
  <sheetFormatPr defaultRowHeight="15" x14ac:dyDescent="0.25"/>
  <cols>
    <col min="1" max="1" width="54.7109375" customWidth="1"/>
    <col min="2" max="7" width="30.7109375" customWidth="1"/>
  </cols>
  <sheetData>
    <row r="1" spans="1:8" x14ac:dyDescent="0.25">
      <c r="A1" s="4" t="s">
        <v>105</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5770</v>
      </c>
      <c r="B3" s="89">
        <v>70</v>
      </c>
      <c r="C3" s="89">
        <v>68</v>
      </c>
      <c r="D3" s="89">
        <v>75</v>
      </c>
      <c r="E3" s="89">
        <v>70</v>
      </c>
      <c r="F3" s="89">
        <v>73</v>
      </c>
      <c r="G3" s="89">
        <v>69</v>
      </c>
    </row>
    <row r="4" spans="1:8" x14ac:dyDescent="0.25">
      <c r="A4" t="s">
        <v>5771</v>
      </c>
      <c r="B4" s="89">
        <v>50</v>
      </c>
      <c r="C4" s="89">
        <v>41</v>
      </c>
      <c r="D4" s="89">
        <v>53</v>
      </c>
      <c r="E4" s="89">
        <v>45</v>
      </c>
      <c r="F4" s="89">
        <v>51</v>
      </c>
      <c r="G4" s="89">
        <v>43</v>
      </c>
    </row>
    <row r="5" spans="1:8" x14ac:dyDescent="0.25">
      <c r="A5" t="s">
        <v>5772</v>
      </c>
      <c r="B5" s="89">
        <v>59</v>
      </c>
      <c r="C5" s="89">
        <v>59</v>
      </c>
      <c r="D5" s="89">
        <v>60</v>
      </c>
      <c r="E5" s="89">
        <v>61</v>
      </c>
      <c r="F5" s="89">
        <v>59</v>
      </c>
      <c r="G5" s="89">
        <v>60</v>
      </c>
    </row>
    <row r="6" spans="1:8" x14ac:dyDescent="0.25">
      <c r="A6" t="s">
        <v>5773</v>
      </c>
      <c r="B6" s="89">
        <v>59</v>
      </c>
      <c r="C6" s="89">
        <v>45</v>
      </c>
      <c r="D6" s="89">
        <v>64</v>
      </c>
      <c r="E6" s="89">
        <v>54</v>
      </c>
      <c r="F6" s="89">
        <v>61</v>
      </c>
      <c r="G6" s="89">
        <v>50</v>
      </c>
    </row>
    <row r="7" spans="1:8" x14ac:dyDescent="0.25">
      <c r="A7" t="s">
        <v>5774</v>
      </c>
      <c r="B7" s="89">
        <v>36</v>
      </c>
      <c r="C7" s="89">
        <v>23</v>
      </c>
      <c r="D7" s="89">
        <v>39</v>
      </c>
      <c r="E7" s="89">
        <v>30</v>
      </c>
      <c r="F7" s="89">
        <v>38</v>
      </c>
      <c r="G7" s="89">
        <v>27</v>
      </c>
    </row>
    <row r="8" spans="1:8" x14ac:dyDescent="0.25">
      <c r="A8" t="s">
        <v>5775</v>
      </c>
      <c r="B8" s="89">
        <v>46</v>
      </c>
      <c r="C8" s="89">
        <v>33</v>
      </c>
      <c r="D8" s="89">
        <v>46</v>
      </c>
      <c r="E8" s="89">
        <v>37</v>
      </c>
      <c r="F8" s="89">
        <v>46</v>
      </c>
      <c r="G8" s="89">
        <v>35</v>
      </c>
    </row>
    <row r="9" spans="1:8" x14ac:dyDescent="0.25">
      <c r="A9" t="s">
        <v>5776</v>
      </c>
      <c r="B9" s="89">
        <v>41</v>
      </c>
      <c r="C9" s="89">
        <v>30</v>
      </c>
      <c r="D9" s="89">
        <v>38</v>
      </c>
      <c r="E9" s="89">
        <v>31</v>
      </c>
      <c r="F9" s="89">
        <v>40</v>
      </c>
      <c r="G9" s="89">
        <v>31</v>
      </c>
    </row>
    <row r="10" spans="1:8" x14ac:dyDescent="0.25">
      <c r="B10" s="89"/>
      <c r="C10" s="89"/>
      <c r="D10" s="89"/>
      <c r="E10" s="89"/>
      <c r="F10" s="89"/>
      <c r="G10" s="89"/>
    </row>
    <row r="11" spans="1:8" x14ac:dyDescent="0.25">
      <c r="A11" t="s">
        <v>189</v>
      </c>
    </row>
    <row r="12" spans="1:8" x14ac:dyDescent="0.25">
      <c r="A12" t="s">
        <v>232</v>
      </c>
    </row>
    <row r="13" spans="1:8" x14ac:dyDescent="0.25">
      <c r="A13" t="s">
        <v>193</v>
      </c>
    </row>
    <row r="14" spans="1:8" x14ac:dyDescent="0.25">
      <c r="A14" t="s">
        <v>194</v>
      </c>
    </row>
    <row r="16" spans="1:8" x14ac:dyDescent="0.25">
      <c r="A16" t="s">
        <v>195</v>
      </c>
    </row>
    <row r="17" spans="1:1" x14ac:dyDescent="0.25">
      <c r="A17" t="s">
        <v>5777</v>
      </c>
    </row>
    <row r="18" spans="1:1" x14ac:dyDescent="0.25">
      <c r="A18" t="s">
        <v>5778</v>
      </c>
    </row>
    <row r="19" spans="1:1" x14ac:dyDescent="0.25">
      <c r="A19" t="s">
        <v>5779</v>
      </c>
    </row>
    <row r="20" spans="1:1" x14ac:dyDescent="0.25">
      <c r="A20" t="s">
        <v>319</v>
      </c>
    </row>
    <row r="21" spans="1:1" x14ac:dyDescent="0.25">
      <c r="A21" t="s">
        <v>5780</v>
      </c>
    </row>
    <row r="22" spans="1:1" x14ac:dyDescent="0.25">
      <c r="A22" t="s">
        <v>5781</v>
      </c>
    </row>
    <row r="23" spans="1:1" x14ac:dyDescent="0.25">
      <c r="A23" t="s">
        <v>5782</v>
      </c>
    </row>
    <row r="24" spans="1:1" x14ac:dyDescent="0.25">
      <c r="A24" t="s">
        <v>5783</v>
      </c>
    </row>
  </sheetData>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H24"/>
  <sheetViews>
    <sheetView workbookViewId="0"/>
  </sheetViews>
  <sheetFormatPr defaultRowHeight="15" x14ac:dyDescent="0.25"/>
  <cols>
    <col min="1" max="1" width="54.7109375" customWidth="1"/>
    <col min="2" max="7" width="30.7109375" customWidth="1"/>
  </cols>
  <sheetData>
    <row r="1" spans="1:8" x14ac:dyDescent="0.25">
      <c r="A1" s="4" t="s">
        <v>106</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5770</v>
      </c>
      <c r="B3" s="90">
        <v>69</v>
      </c>
      <c r="C3" s="90">
        <v>67</v>
      </c>
      <c r="D3" s="90">
        <v>74</v>
      </c>
      <c r="E3" s="90">
        <v>69</v>
      </c>
      <c r="F3" s="90">
        <v>72</v>
      </c>
      <c r="G3" s="90">
        <v>68</v>
      </c>
    </row>
    <row r="4" spans="1:8" x14ac:dyDescent="0.25">
      <c r="A4" t="s">
        <v>5771</v>
      </c>
      <c r="B4" s="90">
        <v>50</v>
      </c>
      <c r="C4" s="90">
        <v>40</v>
      </c>
      <c r="D4" s="90">
        <v>51</v>
      </c>
      <c r="E4" s="90">
        <v>44</v>
      </c>
      <c r="F4" s="90">
        <v>50</v>
      </c>
      <c r="G4" s="90">
        <v>42</v>
      </c>
    </row>
    <row r="5" spans="1:8" x14ac:dyDescent="0.25">
      <c r="A5" t="s">
        <v>5772</v>
      </c>
      <c r="B5" s="90">
        <v>59</v>
      </c>
      <c r="C5" s="90">
        <v>58</v>
      </c>
      <c r="D5" s="90">
        <v>60</v>
      </c>
      <c r="E5" s="90">
        <v>61</v>
      </c>
      <c r="F5" s="90">
        <v>60</v>
      </c>
      <c r="G5" s="90">
        <v>60</v>
      </c>
    </row>
    <row r="6" spans="1:8" x14ac:dyDescent="0.25">
      <c r="A6" t="s">
        <v>5773</v>
      </c>
      <c r="B6" s="90">
        <v>59</v>
      </c>
      <c r="C6" s="90">
        <v>45</v>
      </c>
      <c r="D6" s="90">
        <v>65</v>
      </c>
      <c r="E6" s="90">
        <v>55</v>
      </c>
      <c r="F6" s="90">
        <v>62</v>
      </c>
      <c r="G6" s="90">
        <v>50</v>
      </c>
    </row>
    <row r="7" spans="1:8" x14ac:dyDescent="0.25">
      <c r="A7" t="s">
        <v>5774</v>
      </c>
      <c r="B7" s="90">
        <v>36</v>
      </c>
      <c r="C7" s="90">
        <v>23</v>
      </c>
      <c r="D7" s="90">
        <v>40</v>
      </c>
      <c r="E7" s="90">
        <v>30</v>
      </c>
      <c r="F7" s="90">
        <v>37</v>
      </c>
      <c r="G7" s="90">
        <v>26</v>
      </c>
    </row>
    <row r="8" spans="1:8" x14ac:dyDescent="0.25">
      <c r="A8" t="s">
        <v>5775</v>
      </c>
      <c r="B8" s="90">
        <v>45</v>
      </c>
      <c r="C8" s="90">
        <v>32</v>
      </c>
      <c r="D8" s="90">
        <v>46</v>
      </c>
      <c r="E8" s="90">
        <v>36</v>
      </c>
      <c r="F8" s="90">
        <v>46</v>
      </c>
      <c r="G8" s="90">
        <v>34</v>
      </c>
    </row>
    <row r="9" spans="1:8" x14ac:dyDescent="0.25">
      <c r="A9" t="s">
        <v>5776</v>
      </c>
      <c r="B9" s="90">
        <v>41</v>
      </c>
      <c r="C9" s="90">
        <v>29</v>
      </c>
      <c r="D9" s="90">
        <v>38</v>
      </c>
      <c r="E9" s="90">
        <v>31</v>
      </c>
      <c r="F9" s="90">
        <v>39</v>
      </c>
      <c r="G9" s="90">
        <v>30</v>
      </c>
    </row>
    <row r="10" spans="1:8" x14ac:dyDescent="0.25">
      <c r="B10" s="90"/>
      <c r="C10" s="90"/>
      <c r="D10" s="90"/>
      <c r="E10" s="90"/>
      <c r="F10" s="90"/>
      <c r="G10" s="90"/>
    </row>
    <row r="11" spans="1:8" x14ac:dyDescent="0.25">
      <c r="A11" t="s">
        <v>189</v>
      </c>
    </row>
    <row r="12" spans="1:8" x14ac:dyDescent="0.25">
      <c r="A12" t="s">
        <v>281</v>
      </c>
    </row>
    <row r="13" spans="1:8" x14ac:dyDescent="0.25">
      <c r="A13" t="s">
        <v>193</v>
      </c>
    </row>
    <row r="14" spans="1:8" x14ac:dyDescent="0.25">
      <c r="A14" t="s">
        <v>194</v>
      </c>
    </row>
    <row r="16" spans="1:8" x14ac:dyDescent="0.25">
      <c r="A16" t="s">
        <v>195</v>
      </c>
    </row>
    <row r="17" spans="1:1" x14ac:dyDescent="0.25">
      <c r="A17" t="s">
        <v>5777</v>
      </c>
    </row>
    <row r="18" spans="1:1" x14ac:dyDescent="0.25">
      <c r="A18" t="s">
        <v>5778</v>
      </c>
    </row>
    <row r="19" spans="1:1" x14ac:dyDescent="0.25">
      <c r="A19" t="s">
        <v>5779</v>
      </c>
    </row>
    <row r="20" spans="1:1" x14ac:dyDescent="0.25">
      <c r="A20" t="s">
        <v>319</v>
      </c>
    </row>
    <row r="21" spans="1:1" x14ac:dyDescent="0.25">
      <c r="A21" t="s">
        <v>5780</v>
      </c>
    </row>
    <row r="22" spans="1:1" x14ac:dyDescent="0.25">
      <c r="A22" t="s">
        <v>5781</v>
      </c>
    </row>
    <row r="23" spans="1:1" x14ac:dyDescent="0.25">
      <c r="A23" t="s">
        <v>5782</v>
      </c>
    </row>
    <row r="24" spans="1:1" x14ac:dyDescent="0.25">
      <c r="A24" t="s">
        <v>5783</v>
      </c>
    </row>
  </sheetData>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H24"/>
  <sheetViews>
    <sheetView workbookViewId="0"/>
  </sheetViews>
  <sheetFormatPr defaultRowHeight="15" x14ac:dyDescent="0.25"/>
  <cols>
    <col min="1" max="1" width="54.7109375" customWidth="1"/>
    <col min="2" max="7" width="30.7109375" customWidth="1"/>
  </cols>
  <sheetData>
    <row r="1" spans="1:8" x14ac:dyDescent="0.25">
      <c r="A1" s="4" t="s">
        <v>107</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5770</v>
      </c>
      <c r="B3" s="91">
        <v>78</v>
      </c>
      <c r="C3" s="91">
        <v>76</v>
      </c>
      <c r="D3" s="91">
        <v>79</v>
      </c>
      <c r="E3" s="91">
        <v>76</v>
      </c>
      <c r="F3" s="91">
        <v>79</v>
      </c>
      <c r="G3" s="91">
        <v>76</v>
      </c>
    </row>
    <row r="4" spans="1:8" x14ac:dyDescent="0.25">
      <c r="A4" t="s">
        <v>5771</v>
      </c>
      <c r="B4" s="91">
        <v>60</v>
      </c>
      <c r="C4" s="91">
        <v>59</v>
      </c>
      <c r="D4" s="91">
        <v>59</v>
      </c>
      <c r="E4" s="91">
        <v>57</v>
      </c>
      <c r="F4" s="91">
        <v>60</v>
      </c>
      <c r="G4" s="91">
        <v>58</v>
      </c>
    </row>
    <row r="5" spans="1:8" x14ac:dyDescent="0.25">
      <c r="A5" t="s">
        <v>5772</v>
      </c>
      <c r="B5" s="91">
        <v>56</v>
      </c>
      <c r="C5" s="91">
        <v>63</v>
      </c>
      <c r="D5" s="91">
        <v>55</v>
      </c>
      <c r="E5" s="91">
        <v>60</v>
      </c>
      <c r="F5" s="91">
        <v>56</v>
      </c>
      <c r="G5" s="91">
        <v>61</v>
      </c>
    </row>
    <row r="6" spans="1:8" x14ac:dyDescent="0.25">
      <c r="A6" t="s">
        <v>5773</v>
      </c>
      <c r="B6" s="91">
        <v>61</v>
      </c>
      <c r="C6" s="91">
        <v>48</v>
      </c>
      <c r="D6" s="91">
        <v>55</v>
      </c>
      <c r="E6" s="91">
        <v>51</v>
      </c>
      <c r="F6" s="91">
        <v>57</v>
      </c>
      <c r="G6" s="91">
        <v>49</v>
      </c>
    </row>
    <row r="7" spans="1:8" x14ac:dyDescent="0.25">
      <c r="A7" t="s">
        <v>5774</v>
      </c>
      <c r="B7" s="91">
        <v>41</v>
      </c>
      <c r="C7" s="91">
        <v>27</v>
      </c>
      <c r="D7" s="91">
        <v>36</v>
      </c>
      <c r="E7" s="91">
        <v>31</v>
      </c>
      <c r="F7" s="91">
        <v>38</v>
      </c>
      <c r="G7" s="91">
        <v>29</v>
      </c>
    </row>
    <row r="8" spans="1:8" x14ac:dyDescent="0.25">
      <c r="A8" t="s">
        <v>5775</v>
      </c>
      <c r="B8" s="91">
        <v>49</v>
      </c>
      <c r="C8" s="91">
        <v>37</v>
      </c>
      <c r="D8" s="91">
        <v>45</v>
      </c>
      <c r="E8" s="91">
        <v>39</v>
      </c>
      <c r="F8" s="91">
        <v>47</v>
      </c>
      <c r="G8" s="91">
        <v>38</v>
      </c>
    </row>
    <row r="9" spans="1:8" x14ac:dyDescent="0.25">
      <c r="A9" t="s">
        <v>5776</v>
      </c>
      <c r="B9" s="91">
        <v>46</v>
      </c>
      <c r="C9" s="91">
        <v>40</v>
      </c>
      <c r="D9" s="91">
        <v>41</v>
      </c>
      <c r="E9" s="91">
        <v>38</v>
      </c>
      <c r="F9" s="91">
        <v>43</v>
      </c>
      <c r="G9" s="91">
        <v>39</v>
      </c>
    </row>
    <row r="10" spans="1:8" x14ac:dyDescent="0.25">
      <c r="B10" s="91"/>
      <c r="C10" s="91"/>
      <c r="D10" s="91"/>
      <c r="E10" s="91"/>
      <c r="F10" s="91"/>
      <c r="G10" s="91"/>
    </row>
    <row r="11" spans="1:8" x14ac:dyDescent="0.25">
      <c r="A11" t="s">
        <v>189</v>
      </c>
    </row>
    <row r="12" spans="1:8" x14ac:dyDescent="0.25">
      <c r="A12" t="s">
        <v>283</v>
      </c>
    </row>
    <row r="13" spans="1:8" x14ac:dyDescent="0.25">
      <c r="A13" t="s">
        <v>193</v>
      </c>
    </row>
    <row r="14" spans="1:8" x14ac:dyDescent="0.25">
      <c r="A14" t="s">
        <v>194</v>
      </c>
    </row>
    <row r="16" spans="1:8" x14ac:dyDescent="0.25">
      <c r="A16" t="s">
        <v>195</v>
      </c>
    </row>
    <row r="17" spans="1:1" x14ac:dyDescent="0.25">
      <c r="A17" t="s">
        <v>5777</v>
      </c>
    </row>
    <row r="18" spans="1:1" x14ac:dyDescent="0.25">
      <c r="A18" t="s">
        <v>5778</v>
      </c>
    </row>
    <row r="19" spans="1:1" x14ac:dyDescent="0.25">
      <c r="A19" t="s">
        <v>5779</v>
      </c>
    </row>
    <row r="20" spans="1:1" x14ac:dyDescent="0.25">
      <c r="A20" t="s">
        <v>319</v>
      </c>
    </row>
    <row r="21" spans="1:1" x14ac:dyDescent="0.25">
      <c r="A21" t="s">
        <v>5780</v>
      </c>
    </row>
    <row r="22" spans="1:1" x14ac:dyDescent="0.25">
      <c r="A22" t="s">
        <v>5781</v>
      </c>
    </row>
    <row r="23" spans="1:1" x14ac:dyDescent="0.25">
      <c r="A23" t="s">
        <v>5782</v>
      </c>
    </row>
    <row r="24" spans="1:1" x14ac:dyDescent="0.25">
      <c r="A24" t="s">
        <v>5783</v>
      </c>
    </row>
  </sheetData>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H32"/>
  <sheetViews>
    <sheetView workbookViewId="0"/>
  </sheetViews>
  <sheetFormatPr defaultRowHeight="15" x14ac:dyDescent="0.25"/>
  <cols>
    <col min="1" max="1" width="54.7109375" customWidth="1"/>
    <col min="2" max="7" width="30.7109375" customWidth="1"/>
  </cols>
  <sheetData>
    <row r="1" spans="1:8" x14ac:dyDescent="0.25">
      <c r="A1" s="4" t="s">
        <v>109</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5784</v>
      </c>
      <c r="B3" s="92">
        <v>70</v>
      </c>
      <c r="C3" s="92">
        <v>65</v>
      </c>
      <c r="D3" s="92">
        <v>62</v>
      </c>
      <c r="E3" s="92">
        <v>57</v>
      </c>
      <c r="F3" s="92">
        <v>67</v>
      </c>
      <c r="G3" s="92">
        <v>62</v>
      </c>
    </row>
    <row r="4" spans="1:8" x14ac:dyDescent="0.25">
      <c r="A4" t="s">
        <v>5785</v>
      </c>
      <c r="B4" s="92">
        <v>75</v>
      </c>
      <c r="C4" s="92">
        <v>75</v>
      </c>
      <c r="D4" s="92">
        <v>70</v>
      </c>
      <c r="E4" s="92">
        <v>69</v>
      </c>
      <c r="F4" s="92">
        <v>72</v>
      </c>
      <c r="G4" s="92">
        <v>72</v>
      </c>
    </row>
    <row r="5" spans="1:8" x14ac:dyDescent="0.25">
      <c r="A5" t="s">
        <v>5786</v>
      </c>
      <c r="B5" s="92">
        <v>68</v>
      </c>
      <c r="C5" s="92">
        <v>64</v>
      </c>
      <c r="D5" s="92">
        <v>64</v>
      </c>
      <c r="E5" s="92">
        <v>59</v>
      </c>
      <c r="F5" s="92">
        <v>66</v>
      </c>
      <c r="G5" s="92">
        <v>62</v>
      </c>
    </row>
    <row r="6" spans="1:8" x14ac:dyDescent="0.25">
      <c r="A6" t="s">
        <v>5787</v>
      </c>
      <c r="B6" s="92">
        <v>62</v>
      </c>
      <c r="C6" s="92">
        <v>63</v>
      </c>
      <c r="D6" s="92">
        <v>58</v>
      </c>
      <c r="E6" s="92">
        <v>59</v>
      </c>
      <c r="F6" s="92">
        <v>61</v>
      </c>
      <c r="G6" s="92">
        <v>61</v>
      </c>
    </row>
    <row r="7" spans="1:8" x14ac:dyDescent="0.25">
      <c r="A7" t="s">
        <v>5788</v>
      </c>
      <c r="B7" s="92">
        <v>69</v>
      </c>
      <c r="C7" s="92">
        <v>69</v>
      </c>
      <c r="D7" s="92">
        <v>64</v>
      </c>
      <c r="E7" s="92">
        <v>63</v>
      </c>
      <c r="F7" s="92">
        <v>67</v>
      </c>
      <c r="G7" s="92">
        <v>66</v>
      </c>
    </row>
    <row r="8" spans="1:8" x14ac:dyDescent="0.25">
      <c r="A8" t="s">
        <v>5789</v>
      </c>
      <c r="B8" s="92">
        <v>70</v>
      </c>
      <c r="C8" s="92">
        <v>68</v>
      </c>
      <c r="D8" s="92">
        <v>67</v>
      </c>
      <c r="E8" s="92">
        <v>63</v>
      </c>
      <c r="F8" s="92">
        <v>68</v>
      </c>
      <c r="G8" s="92">
        <v>66</v>
      </c>
    </row>
    <row r="9" spans="1:8" x14ac:dyDescent="0.25">
      <c r="A9" t="s">
        <v>5790</v>
      </c>
      <c r="B9" s="92">
        <v>55</v>
      </c>
      <c r="C9" s="92">
        <v>55</v>
      </c>
      <c r="D9" s="92">
        <v>55</v>
      </c>
      <c r="E9" s="92">
        <v>53</v>
      </c>
      <c r="F9" s="92">
        <v>55</v>
      </c>
      <c r="G9" s="92">
        <v>55</v>
      </c>
    </row>
    <row r="10" spans="1:8" x14ac:dyDescent="0.25">
      <c r="A10" t="s">
        <v>5791</v>
      </c>
      <c r="B10" s="92">
        <v>73</v>
      </c>
      <c r="C10" s="92">
        <v>72</v>
      </c>
      <c r="D10" s="92">
        <v>69</v>
      </c>
      <c r="E10" s="92">
        <v>67</v>
      </c>
      <c r="F10" s="92">
        <v>72</v>
      </c>
      <c r="G10" s="92">
        <v>70</v>
      </c>
    </row>
    <row r="11" spans="1:8" x14ac:dyDescent="0.25">
      <c r="A11" t="s">
        <v>5792</v>
      </c>
      <c r="B11" s="92">
        <v>79</v>
      </c>
      <c r="C11" s="92">
        <v>79</v>
      </c>
      <c r="D11" s="92">
        <v>74</v>
      </c>
      <c r="E11" s="92">
        <v>73</v>
      </c>
      <c r="F11" s="92">
        <v>77</v>
      </c>
      <c r="G11" s="92">
        <v>77</v>
      </c>
    </row>
    <row r="12" spans="1:8" x14ac:dyDescent="0.25">
      <c r="A12" t="s">
        <v>5793</v>
      </c>
      <c r="B12" s="92">
        <v>82</v>
      </c>
      <c r="C12" s="92">
        <v>79</v>
      </c>
      <c r="D12" s="92">
        <v>76</v>
      </c>
      <c r="E12" s="92">
        <v>71</v>
      </c>
      <c r="F12" s="92">
        <v>80</v>
      </c>
      <c r="G12" s="92">
        <v>75</v>
      </c>
    </row>
    <row r="13" spans="1:8" x14ac:dyDescent="0.25">
      <c r="A13" t="s">
        <v>5794</v>
      </c>
      <c r="B13" s="92">
        <v>81</v>
      </c>
      <c r="C13" s="92">
        <v>71</v>
      </c>
      <c r="D13" s="92">
        <v>75</v>
      </c>
      <c r="E13" s="92">
        <v>65</v>
      </c>
      <c r="F13" s="92">
        <v>78</v>
      </c>
      <c r="G13" s="92">
        <v>69</v>
      </c>
    </row>
    <row r="14" spans="1:8" x14ac:dyDescent="0.25">
      <c r="B14" s="92"/>
      <c r="C14" s="92"/>
      <c r="D14" s="92"/>
      <c r="E14" s="92"/>
      <c r="F14" s="92"/>
      <c r="G14" s="92"/>
    </row>
    <row r="15" spans="1:8" x14ac:dyDescent="0.25">
      <c r="A15" t="s">
        <v>189</v>
      </c>
    </row>
    <row r="16" spans="1:8" x14ac:dyDescent="0.25">
      <c r="A16" t="s">
        <v>230</v>
      </c>
    </row>
    <row r="17" spans="1:1" x14ac:dyDescent="0.25">
      <c r="A17" t="s">
        <v>193</v>
      </c>
    </row>
    <row r="18" spans="1:1" x14ac:dyDescent="0.25">
      <c r="A18" t="s">
        <v>194</v>
      </c>
    </row>
    <row r="20" spans="1:1" x14ac:dyDescent="0.25">
      <c r="A20" t="s">
        <v>195</v>
      </c>
    </row>
    <row r="21" spans="1:1" x14ac:dyDescent="0.25">
      <c r="A21" t="s">
        <v>5795</v>
      </c>
    </row>
    <row r="22" spans="1:1" x14ac:dyDescent="0.25">
      <c r="A22" t="s">
        <v>5796</v>
      </c>
    </row>
    <row r="23" spans="1:1" x14ac:dyDescent="0.25">
      <c r="A23" t="s">
        <v>5797</v>
      </c>
    </row>
    <row r="24" spans="1:1" x14ac:dyDescent="0.25">
      <c r="A24" t="s">
        <v>5798</v>
      </c>
    </row>
    <row r="25" spans="1:1" x14ac:dyDescent="0.25">
      <c r="A25" t="s">
        <v>5799</v>
      </c>
    </row>
    <row r="26" spans="1:1" x14ac:dyDescent="0.25">
      <c r="A26" t="s">
        <v>5800</v>
      </c>
    </row>
    <row r="27" spans="1:1" x14ac:dyDescent="0.25">
      <c r="A27" t="s">
        <v>5801</v>
      </c>
    </row>
    <row r="28" spans="1:1" x14ac:dyDescent="0.25">
      <c r="A28" t="s">
        <v>5802</v>
      </c>
    </row>
    <row r="29" spans="1:1" x14ac:dyDescent="0.25">
      <c r="A29" t="s">
        <v>5803</v>
      </c>
    </row>
    <row r="30" spans="1:1" x14ac:dyDescent="0.25">
      <c r="A30" t="s">
        <v>5804</v>
      </c>
    </row>
    <row r="31" spans="1:1" x14ac:dyDescent="0.25">
      <c r="A31" t="s">
        <v>201</v>
      </c>
    </row>
    <row r="32" spans="1:1" x14ac:dyDescent="0.25">
      <c r="A32" t="s">
        <v>319</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59"/>
  <sheetViews>
    <sheetView workbookViewId="0"/>
  </sheetViews>
  <sheetFormatPr defaultRowHeight="15" x14ac:dyDescent="0.25"/>
  <cols>
    <col min="1" max="1" width="54.7109375" customWidth="1"/>
    <col min="2" max="7" width="30.7109375" customWidth="1"/>
  </cols>
  <sheetData>
    <row r="1" spans="1:8" x14ac:dyDescent="0.25">
      <c r="A1" s="4" t="s">
        <v>13</v>
      </c>
      <c r="H1" s="1" t="str">
        <f>HYPERLINK("#'INDEX'!A1", "Back to INDEX")</f>
        <v>Back to INDEX</v>
      </c>
    </row>
    <row r="2" spans="1:8" ht="25.5" x14ac:dyDescent="0.25">
      <c r="A2" s="3" t="s">
        <v>178</v>
      </c>
      <c r="B2" s="3" t="s">
        <v>179</v>
      </c>
      <c r="C2" s="3" t="s">
        <v>180</v>
      </c>
      <c r="D2" s="3" t="s">
        <v>181</v>
      </c>
      <c r="E2" s="3" t="s">
        <v>182</v>
      </c>
      <c r="F2" s="3" t="s">
        <v>183</v>
      </c>
      <c r="G2" s="3" t="s">
        <v>184</v>
      </c>
    </row>
    <row r="3" spans="1:8" x14ac:dyDescent="0.25">
      <c r="A3" t="s">
        <v>236</v>
      </c>
      <c r="B3" s="12">
        <v>76</v>
      </c>
      <c r="C3" s="12">
        <v>42</v>
      </c>
      <c r="D3" s="12">
        <v>81</v>
      </c>
      <c r="E3" s="12">
        <v>77</v>
      </c>
      <c r="F3" s="12">
        <v>79</v>
      </c>
      <c r="G3" s="12">
        <v>71</v>
      </c>
    </row>
    <row r="4" spans="1:8" x14ac:dyDescent="0.25">
      <c r="A4" t="s">
        <v>237</v>
      </c>
      <c r="B4" s="12">
        <v>80</v>
      </c>
      <c r="C4" s="12">
        <v>47</v>
      </c>
      <c r="D4" s="12">
        <v>74</v>
      </c>
      <c r="E4" s="12">
        <v>69</v>
      </c>
      <c r="F4" s="12">
        <v>71</v>
      </c>
      <c r="G4" s="12">
        <v>65</v>
      </c>
    </row>
    <row r="5" spans="1:8" x14ac:dyDescent="0.25">
      <c r="A5" t="s">
        <v>238</v>
      </c>
      <c r="B5" s="12">
        <v>74</v>
      </c>
      <c r="C5" s="12">
        <v>45</v>
      </c>
      <c r="D5" s="12">
        <v>75</v>
      </c>
      <c r="E5" s="12">
        <v>71</v>
      </c>
      <c r="F5" s="12">
        <v>74</v>
      </c>
      <c r="G5" s="12">
        <v>64</v>
      </c>
    </row>
    <row r="6" spans="1:8" x14ac:dyDescent="0.25">
      <c r="A6" t="s">
        <v>239</v>
      </c>
      <c r="B6" s="12">
        <v>80</v>
      </c>
      <c r="C6" s="12">
        <v>44</v>
      </c>
      <c r="D6" s="12">
        <v>80</v>
      </c>
      <c r="E6" s="12">
        <v>75</v>
      </c>
      <c r="F6" s="12">
        <v>77</v>
      </c>
      <c r="G6" s="12">
        <v>71</v>
      </c>
    </row>
    <row r="7" spans="1:8" x14ac:dyDescent="0.25">
      <c r="A7" t="s">
        <v>240</v>
      </c>
      <c r="B7" s="12">
        <v>78</v>
      </c>
      <c r="C7" s="12">
        <v>47</v>
      </c>
      <c r="D7" s="12">
        <v>78</v>
      </c>
      <c r="E7" s="12">
        <v>73</v>
      </c>
      <c r="F7" s="12">
        <v>76</v>
      </c>
      <c r="G7" s="12">
        <v>68</v>
      </c>
    </row>
    <row r="8" spans="1:8" x14ac:dyDescent="0.25">
      <c r="A8" t="s">
        <v>241</v>
      </c>
      <c r="B8" s="12">
        <v>78</v>
      </c>
      <c r="C8" s="12">
        <v>41</v>
      </c>
      <c r="D8" s="12">
        <v>77</v>
      </c>
      <c r="E8" s="12">
        <v>74</v>
      </c>
      <c r="F8" s="12">
        <v>74</v>
      </c>
      <c r="G8" s="12">
        <v>68</v>
      </c>
    </row>
    <row r="9" spans="1:8" x14ac:dyDescent="0.25">
      <c r="A9" t="s">
        <v>242</v>
      </c>
      <c r="B9" s="12">
        <v>77</v>
      </c>
      <c r="C9" s="12">
        <v>34</v>
      </c>
      <c r="D9" s="12">
        <v>78</v>
      </c>
      <c r="E9" s="12">
        <v>76</v>
      </c>
      <c r="F9" s="12">
        <v>75</v>
      </c>
      <c r="G9" s="12">
        <v>71</v>
      </c>
    </row>
    <row r="10" spans="1:8" x14ac:dyDescent="0.25">
      <c r="A10" t="s">
        <v>243</v>
      </c>
      <c r="B10" s="12">
        <v>78</v>
      </c>
      <c r="C10" s="12">
        <v>31</v>
      </c>
      <c r="D10" s="12">
        <v>83</v>
      </c>
      <c r="E10" s="12">
        <v>78</v>
      </c>
      <c r="F10" s="12">
        <v>78</v>
      </c>
      <c r="G10" s="12">
        <v>77</v>
      </c>
    </row>
    <row r="11" spans="1:8" x14ac:dyDescent="0.25">
      <c r="A11" t="s">
        <v>244</v>
      </c>
      <c r="B11" s="12">
        <v>79</v>
      </c>
      <c r="C11" s="12">
        <v>41</v>
      </c>
      <c r="D11" s="12">
        <v>80</v>
      </c>
      <c r="E11" s="12">
        <v>77</v>
      </c>
      <c r="F11" s="12">
        <v>78</v>
      </c>
      <c r="G11" s="12">
        <v>71</v>
      </c>
    </row>
    <row r="12" spans="1:8" x14ac:dyDescent="0.25">
      <c r="A12" t="s">
        <v>245</v>
      </c>
      <c r="B12" s="12">
        <v>78</v>
      </c>
      <c r="C12" s="12">
        <v>44</v>
      </c>
      <c r="D12" s="12">
        <v>78</v>
      </c>
      <c r="E12" s="12">
        <v>74</v>
      </c>
      <c r="F12" s="12">
        <v>76</v>
      </c>
      <c r="G12" s="12">
        <v>69</v>
      </c>
    </row>
    <row r="13" spans="1:8" x14ac:dyDescent="0.25">
      <c r="A13" t="s">
        <v>246</v>
      </c>
      <c r="B13" s="12">
        <v>78</v>
      </c>
      <c r="C13" s="12">
        <v>44</v>
      </c>
      <c r="D13" s="12">
        <v>79</v>
      </c>
      <c r="E13" s="12">
        <v>74</v>
      </c>
      <c r="F13" s="12">
        <v>77</v>
      </c>
      <c r="G13" s="12">
        <v>70</v>
      </c>
    </row>
    <row r="14" spans="1:8" x14ac:dyDescent="0.25">
      <c r="A14" t="s">
        <v>247</v>
      </c>
      <c r="B14" s="12">
        <v>76</v>
      </c>
      <c r="C14" s="12">
        <v>47</v>
      </c>
      <c r="D14" s="12">
        <v>74</v>
      </c>
      <c r="E14" s="12">
        <v>71</v>
      </c>
      <c r="F14" s="12">
        <v>73</v>
      </c>
      <c r="G14" s="12">
        <v>63</v>
      </c>
    </row>
    <row r="15" spans="1:8" x14ac:dyDescent="0.25">
      <c r="A15" t="s">
        <v>248</v>
      </c>
      <c r="B15" s="12">
        <v>75</v>
      </c>
      <c r="C15" s="12">
        <v>39</v>
      </c>
      <c r="D15" s="12">
        <v>76</v>
      </c>
      <c r="E15" s="12">
        <v>73</v>
      </c>
      <c r="F15" s="12">
        <v>73</v>
      </c>
      <c r="G15" s="12">
        <v>66</v>
      </c>
    </row>
    <row r="16" spans="1:8" x14ac:dyDescent="0.25">
      <c r="A16" t="s">
        <v>249</v>
      </c>
      <c r="B16" s="12">
        <v>78</v>
      </c>
      <c r="C16" s="12">
        <v>45</v>
      </c>
      <c r="D16" s="12">
        <v>78</v>
      </c>
      <c r="E16" s="12">
        <v>74</v>
      </c>
      <c r="F16" s="12">
        <v>76</v>
      </c>
      <c r="G16" s="12">
        <v>69</v>
      </c>
    </row>
    <row r="17" spans="1:7" x14ac:dyDescent="0.25">
      <c r="A17" t="s">
        <v>250</v>
      </c>
      <c r="B17" s="12">
        <v>78</v>
      </c>
      <c r="C17" s="12">
        <v>47</v>
      </c>
      <c r="D17" s="12">
        <v>77</v>
      </c>
      <c r="E17" s="12">
        <v>73</v>
      </c>
      <c r="F17" s="12">
        <v>76</v>
      </c>
      <c r="G17" s="12">
        <v>67</v>
      </c>
    </row>
    <row r="18" spans="1:7" x14ac:dyDescent="0.25">
      <c r="A18" t="s">
        <v>251</v>
      </c>
      <c r="B18" s="12">
        <v>79</v>
      </c>
      <c r="C18" s="12">
        <v>33</v>
      </c>
      <c r="D18" s="12">
        <v>82</v>
      </c>
      <c r="E18" s="12">
        <v>77</v>
      </c>
      <c r="F18" s="12">
        <v>79</v>
      </c>
      <c r="G18" s="12">
        <v>77</v>
      </c>
    </row>
    <row r="19" spans="1:7" x14ac:dyDescent="0.25">
      <c r="A19" t="s">
        <v>252</v>
      </c>
      <c r="B19" s="12">
        <v>79</v>
      </c>
      <c r="C19" s="12">
        <v>44</v>
      </c>
      <c r="D19" s="12">
        <v>79</v>
      </c>
      <c r="E19" s="12">
        <v>74</v>
      </c>
      <c r="F19" s="12">
        <v>77</v>
      </c>
      <c r="G19" s="12">
        <v>70</v>
      </c>
    </row>
    <row r="20" spans="1:7" x14ac:dyDescent="0.25">
      <c r="A20" t="s">
        <v>253</v>
      </c>
      <c r="B20" s="12">
        <v>76</v>
      </c>
      <c r="C20" s="12">
        <v>49</v>
      </c>
      <c r="D20" s="12">
        <v>74</v>
      </c>
      <c r="E20" s="12">
        <v>71</v>
      </c>
      <c r="F20" s="12">
        <v>72</v>
      </c>
      <c r="G20" s="12">
        <v>63</v>
      </c>
    </row>
    <row r="21" spans="1:7" x14ac:dyDescent="0.25">
      <c r="A21" t="s">
        <v>254</v>
      </c>
      <c r="B21" s="12">
        <v>78</v>
      </c>
      <c r="C21" s="12">
        <v>43</v>
      </c>
      <c r="D21" s="12">
        <v>82</v>
      </c>
      <c r="E21" s="12">
        <v>78</v>
      </c>
      <c r="F21" s="12">
        <v>81</v>
      </c>
      <c r="G21" s="12">
        <v>73</v>
      </c>
    </row>
    <row r="22" spans="1:7" x14ac:dyDescent="0.25">
      <c r="A22" t="s">
        <v>255</v>
      </c>
      <c r="B22" s="12">
        <v>76</v>
      </c>
      <c r="C22" s="12">
        <v>43</v>
      </c>
      <c r="D22" s="12">
        <v>81</v>
      </c>
      <c r="E22" s="12">
        <v>76</v>
      </c>
      <c r="F22" s="12">
        <v>80</v>
      </c>
      <c r="G22" s="12">
        <v>71</v>
      </c>
    </row>
    <row r="23" spans="1:7" x14ac:dyDescent="0.25">
      <c r="A23" t="s">
        <v>256</v>
      </c>
      <c r="B23" s="12">
        <v>76</v>
      </c>
      <c r="C23" s="12">
        <v>41</v>
      </c>
      <c r="D23" s="12">
        <v>79</v>
      </c>
      <c r="E23" s="12">
        <v>74</v>
      </c>
      <c r="F23" s="12">
        <v>77</v>
      </c>
      <c r="G23" s="12">
        <v>70</v>
      </c>
    </row>
    <row r="24" spans="1:7" x14ac:dyDescent="0.25">
      <c r="A24" t="s">
        <v>257</v>
      </c>
      <c r="B24" s="12">
        <v>76</v>
      </c>
      <c r="C24" s="12">
        <v>39</v>
      </c>
      <c r="D24" s="12">
        <v>82</v>
      </c>
      <c r="E24" s="12">
        <v>78</v>
      </c>
      <c r="F24" s="12">
        <v>79</v>
      </c>
      <c r="G24" s="12">
        <v>74</v>
      </c>
    </row>
    <row r="25" spans="1:7" x14ac:dyDescent="0.25">
      <c r="A25" t="s">
        <v>258</v>
      </c>
      <c r="B25" s="12">
        <v>77</v>
      </c>
      <c r="C25" s="12">
        <v>44</v>
      </c>
      <c r="D25" s="12">
        <v>81</v>
      </c>
      <c r="E25" s="12">
        <v>77</v>
      </c>
      <c r="F25" s="12">
        <v>80</v>
      </c>
      <c r="G25" s="12">
        <v>71</v>
      </c>
    </row>
    <row r="26" spans="1:7" x14ac:dyDescent="0.25">
      <c r="A26" t="s">
        <v>259</v>
      </c>
      <c r="B26" s="12">
        <v>77</v>
      </c>
      <c r="C26" s="12">
        <v>43</v>
      </c>
      <c r="D26" s="12">
        <v>78</v>
      </c>
      <c r="E26" s="12">
        <v>72</v>
      </c>
      <c r="F26" s="12">
        <v>75</v>
      </c>
      <c r="G26" s="12">
        <v>70</v>
      </c>
    </row>
    <row r="27" spans="1:7" x14ac:dyDescent="0.25">
      <c r="A27" t="s">
        <v>260</v>
      </c>
      <c r="B27" s="12">
        <v>79</v>
      </c>
      <c r="C27" s="12">
        <v>44</v>
      </c>
      <c r="D27" s="12">
        <v>79</v>
      </c>
      <c r="E27" s="12">
        <v>75</v>
      </c>
      <c r="F27" s="12">
        <v>78</v>
      </c>
      <c r="G27" s="12">
        <v>70</v>
      </c>
    </row>
    <row r="28" spans="1:7" x14ac:dyDescent="0.25">
      <c r="A28" t="s">
        <v>261</v>
      </c>
      <c r="B28" s="12">
        <v>79</v>
      </c>
      <c r="C28" s="12">
        <v>42</v>
      </c>
      <c r="D28" s="12">
        <v>79</v>
      </c>
      <c r="E28" s="12">
        <v>76</v>
      </c>
      <c r="F28" s="12">
        <v>78</v>
      </c>
      <c r="G28" s="12">
        <v>70</v>
      </c>
    </row>
    <row r="29" spans="1:7" x14ac:dyDescent="0.25">
      <c r="A29" t="s">
        <v>262</v>
      </c>
      <c r="B29" s="12">
        <v>79</v>
      </c>
      <c r="C29" s="12">
        <v>44</v>
      </c>
      <c r="D29" s="12">
        <v>79</v>
      </c>
      <c r="E29" s="12">
        <v>74</v>
      </c>
      <c r="F29" s="12">
        <v>77</v>
      </c>
      <c r="G29" s="12">
        <v>70</v>
      </c>
    </row>
    <row r="30" spans="1:7" x14ac:dyDescent="0.25">
      <c r="A30" t="s">
        <v>263</v>
      </c>
      <c r="B30" s="12">
        <v>79</v>
      </c>
      <c r="C30" s="12">
        <v>41</v>
      </c>
      <c r="D30" s="12">
        <v>80</v>
      </c>
      <c r="E30" s="12">
        <v>76</v>
      </c>
      <c r="F30" s="12">
        <v>78</v>
      </c>
      <c r="G30" s="12">
        <v>71</v>
      </c>
    </row>
    <row r="31" spans="1:7" x14ac:dyDescent="0.25">
      <c r="A31" s="4" t="s">
        <v>235</v>
      </c>
      <c r="B31" s="4">
        <v>78</v>
      </c>
      <c r="C31" s="4">
        <v>44</v>
      </c>
      <c r="D31" s="4">
        <v>78</v>
      </c>
      <c r="E31" s="4">
        <v>74</v>
      </c>
      <c r="F31" s="4">
        <v>76</v>
      </c>
      <c r="G31" s="4">
        <v>69</v>
      </c>
    </row>
    <row r="32" spans="1:7" x14ac:dyDescent="0.25">
      <c r="B32" s="12"/>
      <c r="C32" s="12"/>
      <c r="D32" s="12"/>
      <c r="E32" s="12"/>
      <c r="F32" s="12"/>
      <c r="G32" s="12"/>
    </row>
    <row r="33" spans="1:1" x14ac:dyDescent="0.25">
      <c r="A33" t="s">
        <v>224</v>
      </c>
    </row>
    <row r="34" spans="1:1" x14ac:dyDescent="0.25">
      <c r="A34" t="s">
        <v>264</v>
      </c>
    </row>
    <row r="35" spans="1:1" x14ac:dyDescent="0.25">
      <c r="A35" t="s">
        <v>265</v>
      </c>
    </row>
    <row r="36" spans="1:1" x14ac:dyDescent="0.25">
      <c r="A36" t="s">
        <v>266</v>
      </c>
    </row>
    <row r="37" spans="1:1" x14ac:dyDescent="0.25">
      <c r="A37" t="s">
        <v>267</v>
      </c>
    </row>
    <row r="38" spans="1:1" x14ac:dyDescent="0.25">
      <c r="A38" t="s">
        <v>268</v>
      </c>
    </row>
    <row r="40" spans="1:1" x14ac:dyDescent="0.25">
      <c r="A40" t="s">
        <v>189</v>
      </c>
    </row>
    <row r="41" spans="1:1" x14ac:dyDescent="0.25">
      <c r="A41" t="s">
        <v>230</v>
      </c>
    </row>
    <row r="42" spans="1:1" x14ac:dyDescent="0.25">
      <c r="A42" t="s">
        <v>269</v>
      </c>
    </row>
    <row r="43" spans="1:1" x14ac:dyDescent="0.25">
      <c r="A43" t="s">
        <v>270</v>
      </c>
    </row>
    <row r="44" spans="1:1" x14ac:dyDescent="0.25">
      <c r="A44" t="s">
        <v>271</v>
      </c>
    </row>
    <row r="45" spans="1:1" x14ac:dyDescent="0.25">
      <c r="A45" t="s">
        <v>272</v>
      </c>
    </row>
    <row r="46" spans="1:1" x14ac:dyDescent="0.25">
      <c r="A46" t="s">
        <v>273</v>
      </c>
    </row>
    <row r="47" spans="1:1" x14ac:dyDescent="0.25">
      <c r="A47" t="s">
        <v>274</v>
      </c>
    </row>
    <row r="48" spans="1:1" x14ac:dyDescent="0.25">
      <c r="A48" t="s">
        <v>275</v>
      </c>
    </row>
    <row r="49" spans="1:1" x14ac:dyDescent="0.25">
      <c r="A49" t="s">
        <v>276</v>
      </c>
    </row>
    <row r="50" spans="1:1" x14ac:dyDescent="0.25">
      <c r="A50" t="s">
        <v>277</v>
      </c>
    </row>
    <row r="51" spans="1:1" x14ac:dyDescent="0.25">
      <c r="A51" t="s">
        <v>278</v>
      </c>
    </row>
    <row r="53" spans="1:1" x14ac:dyDescent="0.25">
      <c r="A53" t="s">
        <v>195</v>
      </c>
    </row>
    <row r="54" spans="1:1" x14ac:dyDescent="0.25">
      <c r="A54" t="s">
        <v>196</v>
      </c>
    </row>
    <row r="55" spans="1:1" x14ac:dyDescent="0.25">
      <c r="A55" t="s">
        <v>197</v>
      </c>
    </row>
    <row r="56" spans="1:1" x14ac:dyDescent="0.25">
      <c r="A56" t="s">
        <v>198</v>
      </c>
    </row>
    <row r="57" spans="1:1" x14ac:dyDescent="0.25">
      <c r="A57" t="s">
        <v>199</v>
      </c>
    </row>
    <row r="58" spans="1:1" x14ac:dyDescent="0.25">
      <c r="A58" t="s">
        <v>200</v>
      </c>
    </row>
    <row r="59" spans="1:1" x14ac:dyDescent="0.25">
      <c r="A59" t="s">
        <v>201</v>
      </c>
    </row>
  </sheetData>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H32"/>
  <sheetViews>
    <sheetView workbookViewId="0"/>
  </sheetViews>
  <sheetFormatPr defaultRowHeight="15" x14ac:dyDescent="0.25"/>
  <cols>
    <col min="1" max="1" width="54.7109375" customWidth="1"/>
    <col min="2" max="7" width="30.7109375" customWidth="1"/>
  </cols>
  <sheetData>
    <row r="1" spans="1:8" x14ac:dyDescent="0.25">
      <c r="A1" s="4" t="s">
        <v>110</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5784</v>
      </c>
      <c r="B3" s="93">
        <v>70</v>
      </c>
      <c r="C3" s="93">
        <v>65</v>
      </c>
      <c r="D3" s="93">
        <v>62</v>
      </c>
      <c r="E3" s="93">
        <v>56</v>
      </c>
      <c r="F3" s="93">
        <v>67</v>
      </c>
      <c r="G3" s="93">
        <v>62</v>
      </c>
    </row>
    <row r="4" spans="1:8" x14ac:dyDescent="0.25">
      <c r="A4" t="s">
        <v>5785</v>
      </c>
      <c r="B4" s="93">
        <v>75</v>
      </c>
      <c r="C4" s="93">
        <v>75</v>
      </c>
      <c r="D4" s="93">
        <v>69</v>
      </c>
      <c r="E4" s="93">
        <v>68</v>
      </c>
      <c r="F4" s="93">
        <v>72</v>
      </c>
      <c r="G4" s="93">
        <v>72</v>
      </c>
    </row>
    <row r="5" spans="1:8" x14ac:dyDescent="0.25">
      <c r="A5" t="s">
        <v>5786</v>
      </c>
      <c r="B5" s="93">
        <v>68</v>
      </c>
      <c r="C5" s="93">
        <v>64</v>
      </c>
      <c r="D5" s="93">
        <v>63</v>
      </c>
      <c r="E5" s="93">
        <v>58</v>
      </c>
      <c r="F5" s="93">
        <v>66</v>
      </c>
      <c r="G5" s="93">
        <v>61</v>
      </c>
    </row>
    <row r="6" spans="1:8" x14ac:dyDescent="0.25">
      <c r="A6" t="s">
        <v>5787</v>
      </c>
      <c r="B6" s="93">
        <v>62</v>
      </c>
      <c r="C6" s="93">
        <v>62</v>
      </c>
      <c r="D6" s="93">
        <v>57</v>
      </c>
      <c r="E6" s="93">
        <v>57</v>
      </c>
      <c r="F6" s="93">
        <v>60</v>
      </c>
      <c r="G6" s="93">
        <v>60</v>
      </c>
    </row>
    <row r="7" spans="1:8" x14ac:dyDescent="0.25">
      <c r="A7" t="s">
        <v>5788</v>
      </c>
      <c r="B7" s="93">
        <v>69</v>
      </c>
      <c r="C7" s="93">
        <v>69</v>
      </c>
      <c r="D7" s="93">
        <v>63</v>
      </c>
      <c r="E7" s="93">
        <v>61</v>
      </c>
      <c r="F7" s="93">
        <v>67</v>
      </c>
      <c r="G7" s="93">
        <v>66</v>
      </c>
    </row>
    <row r="8" spans="1:8" x14ac:dyDescent="0.25">
      <c r="A8" t="s">
        <v>5789</v>
      </c>
      <c r="B8" s="93">
        <v>70</v>
      </c>
      <c r="C8" s="93">
        <v>68</v>
      </c>
      <c r="D8" s="93">
        <v>66</v>
      </c>
      <c r="E8" s="93">
        <v>62</v>
      </c>
      <c r="F8" s="93">
        <v>68</v>
      </c>
      <c r="G8" s="93">
        <v>66</v>
      </c>
    </row>
    <row r="9" spans="1:8" x14ac:dyDescent="0.25">
      <c r="A9" t="s">
        <v>5790</v>
      </c>
      <c r="B9" s="93">
        <v>54</v>
      </c>
      <c r="C9" s="93">
        <v>54</v>
      </c>
      <c r="D9" s="93">
        <v>53</v>
      </c>
      <c r="E9" s="93">
        <v>52</v>
      </c>
      <c r="F9" s="93">
        <v>54</v>
      </c>
      <c r="G9" s="93">
        <v>53</v>
      </c>
    </row>
    <row r="10" spans="1:8" x14ac:dyDescent="0.25">
      <c r="A10" t="s">
        <v>5791</v>
      </c>
      <c r="B10" s="93">
        <v>73</v>
      </c>
      <c r="C10" s="93">
        <v>72</v>
      </c>
      <c r="D10" s="93">
        <v>69</v>
      </c>
      <c r="E10" s="93">
        <v>66</v>
      </c>
      <c r="F10" s="93">
        <v>71</v>
      </c>
      <c r="G10" s="93">
        <v>70</v>
      </c>
    </row>
    <row r="11" spans="1:8" x14ac:dyDescent="0.25">
      <c r="A11" t="s">
        <v>5792</v>
      </c>
      <c r="B11" s="93">
        <v>79</v>
      </c>
      <c r="C11" s="93">
        <v>79</v>
      </c>
      <c r="D11" s="93">
        <v>73</v>
      </c>
      <c r="E11" s="93">
        <v>72</v>
      </c>
      <c r="F11" s="93">
        <v>77</v>
      </c>
      <c r="G11" s="93">
        <v>77</v>
      </c>
    </row>
    <row r="12" spans="1:8" x14ac:dyDescent="0.25">
      <c r="A12" t="s">
        <v>5793</v>
      </c>
      <c r="B12" s="93">
        <v>82</v>
      </c>
      <c r="C12" s="93">
        <v>79</v>
      </c>
      <c r="D12" s="93">
        <v>76</v>
      </c>
      <c r="E12" s="93">
        <v>71</v>
      </c>
      <c r="F12" s="93">
        <v>80</v>
      </c>
      <c r="G12" s="93">
        <v>75</v>
      </c>
    </row>
    <row r="13" spans="1:8" x14ac:dyDescent="0.25">
      <c r="A13" t="s">
        <v>5794</v>
      </c>
      <c r="B13" s="93">
        <v>81</v>
      </c>
      <c r="C13" s="93">
        <v>71</v>
      </c>
      <c r="D13" s="93">
        <v>74</v>
      </c>
      <c r="E13" s="93">
        <v>64</v>
      </c>
      <c r="F13" s="93">
        <v>78</v>
      </c>
      <c r="G13" s="93">
        <v>68</v>
      </c>
    </row>
    <row r="14" spans="1:8" x14ac:dyDescent="0.25">
      <c r="B14" s="93"/>
      <c r="C14" s="93"/>
      <c r="D14" s="93"/>
      <c r="E14" s="93"/>
      <c r="F14" s="93"/>
      <c r="G14" s="93"/>
    </row>
    <row r="15" spans="1:8" x14ac:dyDescent="0.25">
      <c r="A15" t="s">
        <v>189</v>
      </c>
    </row>
    <row r="16" spans="1:8" x14ac:dyDescent="0.25">
      <c r="A16" t="s">
        <v>279</v>
      </c>
    </row>
    <row r="17" spans="1:1" x14ac:dyDescent="0.25">
      <c r="A17" t="s">
        <v>193</v>
      </c>
    </row>
    <row r="18" spans="1:1" x14ac:dyDescent="0.25">
      <c r="A18" t="s">
        <v>194</v>
      </c>
    </row>
    <row r="20" spans="1:1" x14ac:dyDescent="0.25">
      <c r="A20" t="s">
        <v>195</v>
      </c>
    </row>
    <row r="21" spans="1:1" x14ac:dyDescent="0.25">
      <c r="A21" t="s">
        <v>5795</v>
      </c>
    </row>
    <row r="22" spans="1:1" x14ac:dyDescent="0.25">
      <c r="A22" t="s">
        <v>5796</v>
      </c>
    </row>
    <row r="23" spans="1:1" x14ac:dyDescent="0.25">
      <c r="A23" t="s">
        <v>5797</v>
      </c>
    </row>
    <row r="24" spans="1:1" x14ac:dyDescent="0.25">
      <c r="A24" t="s">
        <v>5798</v>
      </c>
    </row>
    <row r="25" spans="1:1" x14ac:dyDescent="0.25">
      <c r="A25" t="s">
        <v>5799</v>
      </c>
    </row>
    <row r="26" spans="1:1" x14ac:dyDescent="0.25">
      <c r="A26" t="s">
        <v>5800</v>
      </c>
    </row>
    <row r="27" spans="1:1" x14ac:dyDescent="0.25">
      <c r="A27" t="s">
        <v>5801</v>
      </c>
    </row>
    <row r="28" spans="1:1" x14ac:dyDescent="0.25">
      <c r="A28" t="s">
        <v>5802</v>
      </c>
    </row>
    <row r="29" spans="1:1" x14ac:dyDescent="0.25">
      <c r="A29" t="s">
        <v>5803</v>
      </c>
    </row>
    <row r="30" spans="1:1" x14ac:dyDescent="0.25">
      <c r="A30" t="s">
        <v>5804</v>
      </c>
    </row>
    <row r="31" spans="1:1" x14ac:dyDescent="0.25">
      <c r="A31" t="s">
        <v>201</v>
      </c>
    </row>
    <row r="32" spans="1:1" x14ac:dyDescent="0.25">
      <c r="A32" t="s">
        <v>319</v>
      </c>
    </row>
  </sheetData>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H32"/>
  <sheetViews>
    <sheetView workbookViewId="0"/>
  </sheetViews>
  <sheetFormatPr defaultRowHeight="15" x14ac:dyDescent="0.25"/>
  <cols>
    <col min="1" max="1" width="54.7109375" customWidth="1"/>
    <col min="2" max="7" width="30.7109375" customWidth="1"/>
  </cols>
  <sheetData>
    <row r="1" spans="1:8" x14ac:dyDescent="0.25">
      <c r="A1" s="4" t="s">
        <v>111</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5784</v>
      </c>
      <c r="B3" s="94">
        <v>69</v>
      </c>
      <c r="C3" s="94">
        <v>64</v>
      </c>
      <c r="D3" s="94">
        <v>65</v>
      </c>
      <c r="E3" s="94">
        <v>61</v>
      </c>
      <c r="F3" s="94">
        <v>66</v>
      </c>
      <c r="G3" s="94">
        <v>62</v>
      </c>
    </row>
    <row r="4" spans="1:8" x14ac:dyDescent="0.25">
      <c r="A4" t="s">
        <v>5785</v>
      </c>
      <c r="B4" s="94">
        <v>75</v>
      </c>
      <c r="C4" s="94">
        <v>73</v>
      </c>
      <c r="D4" s="94">
        <v>73</v>
      </c>
      <c r="E4" s="94">
        <v>72</v>
      </c>
      <c r="F4" s="94">
        <v>74</v>
      </c>
      <c r="G4" s="94">
        <v>72</v>
      </c>
    </row>
    <row r="5" spans="1:8" x14ac:dyDescent="0.25">
      <c r="A5" t="s">
        <v>5786</v>
      </c>
      <c r="B5" s="94">
        <v>73</v>
      </c>
      <c r="C5" s="94">
        <v>71</v>
      </c>
      <c r="D5" s="94">
        <v>70</v>
      </c>
      <c r="E5" s="94">
        <v>69</v>
      </c>
      <c r="F5" s="94">
        <v>71</v>
      </c>
      <c r="G5" s="94">
        <v>69</v>
      </c>
    </row>
    <row r="6" spans="1:8" x14ac:dyDescent="0.25">
      <c r="A6" t="s">
        <v>5787</v>
      </c>
      <c r="B6" s="94">
        <v>70</v>
      </c>
      <c r="C6" s="94">
        <v>68</v>
      </c>
      <c r="D6" s="94">
        <v>67</v>
      </c>
      <c r="E6" s="94">
        <v>67</v>
      </c>
      <c r="F6" s="94">
        <v>68</v>
      </c>
      <c r="G6" s="94">
        <v>68</v>
      </c>
    </row>
    <row r="7" spans="1:8" x14ac:dyDescent="0.25">
      <c r="A7" t="s">
        <v>5788</v>
      </c>
      <c r="B7" s="94">
        <v>72</v>
      </c>
      <c r="C7" s="94">
        <v>72</v>
      </c>
      <c r="D7" s="94">
        <v>70</v>
      </c>
      <c r="E7" s="94">
        <v>71</v>
      </c>
      <c r="F7" s="94">
        <v>71</v>
      </c>
      <c r="G7" s="94">
        <v>71</v>
      </c>
    </row>
    <row r="8" spans="1:8" x14ac:dyDescent="0.25">
      <c r="A8" t="s">
        <v>5789</v>
      </c>
      <c r="B8" s="94">
        <v>69</v>
      </c>
      <c r="C8" s="94">
        <v>68</v>
      </c>
      <c r="D8" s="94">
        <v>68</v>
      </c>
      <c r="E8" s="94">
        <v>67</v>
      </c>
      <c r="F8" s="94">
        <v>69</v>
      </c>
      <c r="G8" s="94">
        <v>68</v>
      </c>
    </row>
    <row r="9" spans="1:8" x14ac:dyDescent="0.25">
      <c r="A9" t="s">
        <v>5790</v>
      </c>
      <c r="B9" s="94">
        <v>67</v>
      </c>
      <c r="C9" s="94">
        <v>66</v>
      </c>
      <c r="D9" s="94">
        <v>65</v>
      </c>
      <c r="E9" s="94">
        <v>66</v>
      </c>
      <c r="F9" s="94">
        <v>66</v>
      </c>
      <c r="G9" s="94">
        <v>66</v>
      </c>
    </row>
    <row r="10" spans="1:8" x14ac:dyDescent="0.25">
      <c r="A10" t="s">
        <v>5791</v>
      </c>
      <c r="B10" s="94">
        <v>77</v>
      </c>
      <c r="C10" s="94">
        <v>75</v>
      </c>
      <c r="D10" s="94">
        <v>74</v>
      </c>
      <c r="E10" s="94">
        <v>74</v>
      </c>
      <c r="F10" s="94">
        <v>75</v>
      </c>
      <c r="G10" s="94">
        <v>74</v>
      </c>
    </row>
    <row r="11" spans="1:8" x14ac:dyDescent="0.25">
      <c r="A11" t="s">
        <v>5792</v>
      </c>
      <c r="B11" s="94">
        <v>78</v>
      </c>
      <c r="C11" s="94">
        <v>78</v>
      </c>
      <c r="D11" s="94">
        <v>76</v>
      </c>
      <c r="E11" s="94">
        <v>76</v>
      </c>
      <c r="F11" s="94">
        <v>77</v>
      </c>
      <c r="G11" s="94">
        <v>77</v>
      </c>
    </row>
    <row r="12" spans="1:8" x14ac:dyDescent="0.25">
      <c r="A12" t="s">
        <v>5793</v>
      </c>
      <c r="B12" s="94">
        <v>83</v>
      </c>
      <c r="C12" s="94">
        <v>79</v>
      </c>
      <c r="D12" s="94">
        <v>79</v>
      </c>
      <c r="E12" s="94">
        <v>76</v>
      </c>
      <c r="F12" s="94">
        <v>80</v>
      </c>
      <c r="G12" s="94">
        <v>77</v>
      </c>
    </row>
    <row r="13" spans="1:8" x14ac:dyDescent="0.25">
      <c r="A13" t="s">
        <v>5794</v>
      </c>
      <c r="B13" s="94">
        <v>82</v>
      </c>
      <c r="C13" s="94">
        <v>73</v>
      </c>
      <c r="D13" s="94">
        <v>77</v>
      </c>
      <c r="E13" s="94">
        <v>70</v>
      </c>
      <c r="F13" s="94">
        <v>79</v>
      </c>
      <c r="G13" s="94">
        <v>71</v>
      </c>
    </row>
    <row r="14" spans="1:8" x14ac:dyDescent="0.25">
      <c r="B14" s="94"/>
      <c r="C14" s="94"/>
      <c r="D14" s="94"/>
      <c r="E14" s="94"/>
      <c r="F14" s="94"/>
      <c r="G14" s="94"/>
    </row>
    <row r="15" spans="1:8" x14ac:dyDescent="0.25">
      <c r="A15" t="s">
        <v>189</v>
      </c>
    </row>
    <row r="16" spans="1:8" x14ac:dyDescent="0.25">
      <c r="A16" t="s">
        <v>280</v>
      </c>
    </row>
    <row r="17" spans="1:1" x14ac:dyDescent="0.25">
      <c r="A17" t="s">
        <v>193</v>
      </c>
    </row>
    <row r="18" spans="1:1" x14ac:dyDescent="0.25">
      <c r="A18" t="s">
        <v>194</v>
      </c>
    </row>
    <row r="20" spans="1:1" x14ac:dyDescent="0.25">
      <c r="A20" t="s">
        <v>195</v>
      </c>
    </row>
    <row r="21" spans="1:1" x14ac:dyDescent="0.25">
      <c r="A21" t="s">
        <v>5795</v>
      </c>
    </row>
    <row r="22" spans="1:1" x14ac:dyDescent="0.25">
      <c r="A22" t="s">
        <v>5796</v>
      </c>
    </row>
    <row r="23" spans="1:1" x14ac:dyDescent="0.25">
      <c r="A23" t="s">
        <v>5797</v>
      </c>
    </row>
    <row r="24" spans="1:1" x14ac:dyDescent="0.25">
      <c r="A24" t="s">
        <v>5798</v>
      </c>
    </row>
    <row r="25" spans="1:1" x14ac:dyDescent="0.25">
      <c r="A25" t="s">
        <v>5799</v>
      </c>
    </row>
    <row r="26" spans="1:1" x14ac:dyDescent="0.25">
      <c r="A26" t="s">
        <v>5800</v>
      </c>
    </row>
    <row r="27" spans="1:1" x14ac:dyDescent="0.25">
      <c r="A27" t="s">
        <v>5801</v>
      </c>
    </row>
    <row r="28" spans="1:1" x14ac:dyDescent="0.25">
      <c r="A28" t="s">
        <v>5802</v>
      </c>
    </row>
    <row r="29" spans="1:1" x14ac:dyDescent="0.25">
      <c r="A29" t="s">
        <v>5803</v>
      </c>
    </row>
    <row r="30" spans="1:1" x14ac:dyDescent="0.25">
      <c r="A30" t="s">
        <v>5804</v>
      </c>
    </row>
    <row r="31" spans="1:1" x14ac:dyDescent="0.25">
      <c r="A31" t="s">
        <v>201</v>
      </c>
    </row>
    <row r="32" spans="1:1" x14ac:dyDescent="0.25">
      <c r="A32" t="s">
        <v>319</v>
      </c>
    </row>
  </sheetData>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H32"/>
  <sheetViews>
    <sheetView workbookViewId="0"/>
  </sheetViews>
  <sheetFormatPr defaultRowHeight="15" x14ac:dyDescent="0.25"/>
  <cols>
    <col min="1" max="1" width="54.7109375" customWidth="1"/>
    <col min="2" max="7" width="30.7109375" customWidth="1"/>
  </cols>
  <sheetData>
    <row r="1" spans="1:8" x14ac:dyDescent="0.25">
      <c r="A1" s="4" t="s">
        <v>113</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5784</v>
      </c>
      <c r="B3" s="95">
        <v>69</v>
      </c>
      <c r="C3" s="95">
        <v>66</v>
      </c>
      <c r="D3" s="95">
        <v>66</v>
      </c>
      <c r="E3" s="95">
        <v>61</v>
      </c>
      <c r="F3" s="95">
        <v>67</v>
      </c>
      <c r="G3" s="95">
        <v>63</v>
      </c>
    </row>
    <row r="4" spans="1:8" x14ac:dyDescent="0.25">
      <c r="A4" t="s">
        <v>5785</v>
      </c>
      <c r="B4" s="95">
        <v>77</v>
      </c>
      <c r="C4" s="95">
        <v>76</v>
      </c>
      <c r="D4" s="95">
        <v>72</v>
      </c>
      <c r="E4" s="95">
        <v>70</v>
      </c>
      <c r="F4" s="95">
        <v>74</v>
      </c>
      <c r="G4" s="95">
        <v>73</v>
      </c>
    </row>
    <row r="5" spans="1:8" x14ac:dyDescent="0.25">
      <c r="A5" t="s">
        <v>5786</v>
      </c>
      <c r="B5" s="95">
        <v>71</v>
      </c>
      <c r="C5" s="95">
        <v>68</v>
      </c>
      <c r="D5" s="95">
        <v>68</v>
      </c>
      <c r="E5" s="95">
        <v>65</v>
      </c>
      <c r="F5" s="95">
        <v>70</v>
      </c>
      <c r="G5" s="95">
        <v>66</v>
      </c>
    </row>
    <row r="6" spans="1:8" x14ac:dyDescent="0.25">
      <c r="A6" t="s">
        <v>5787</v>
      </c>
      <c r="B6" s="95">
        <v>66</v>
      </c>
      <c r="C6" s="95">
        <v>65</v>
      </c>
      <c r="D6" s="95">
        <v>62</v>
      </c>
      <c r="E6" s="95">
        <v>62</v>
      </c>
      <c r="F6" s="95">
        <v>64</v>
      </c>
      <c r="G6" s="95">
        <v>64</v>
      </c>
    </row>
    <row r="7" spans="1:8" x14ac:dyDescent="0.25">
      <c r="A7" t="s">
        <v>5788</v>
      </c>
      <c r="B7" s="95">
        <v>70</v>
      </c>
      <c r="C7" s="95">
        <v>71</v>
      </c>
      <c r="D7" s="95">
        <v>70</v>
      </c>
      <c r="E7" s="95">
        <v>69</v>
      </c>
      <c r="F7" s="95">
        <v>70</v>
      </c>
      <c r="G7" s="95">
        <v>70</v>
      </c>
    </row>
    <row r="8" spans="1:8" x14ac:dyDescent="0.25">
      <c r="A8" t="s">
        <v>5789</v>
      </c>
      <c r="B8" s="95">
        <v>72</v>
      </c>
      <c r="C8" s="95">
        <v>70</v>
      </c>
      <c r="D8" s="95">
        <v>68</v>
      </c>
      <c r="E8" s="95">
        <v>65</v>
      </c>
      <c r="F8" s="95">
        <v>70</v>
      </c>
      <c r="G8" s="95">
        <v>68</v>
      </c>
    </row>
    <row r="9" spans="1:8" x14ac:dyDescent="0.25">
      <c r="A9" t="s">
        <v>5790</v>
      </c>
      <c r="B9" s="95">
        <v>63</v>
      </c>
      <c r="C9" s="95">
        <v>63</v>
      </c>
      <c r="D9" s="95">
        <v>62</v>
      </c>
      <c r="E9" s="95">
        <v>61</v>
      </c>
      <c r="F9" s="95">
        <v>62</v>
      </c>
      <c r="G9" s="95">
        <v>62</v>
      </c>
    </row>
    <row r="10" spans="1:8" x14ac:dyDescent="0.25">
      <c r="A10" t="s">
        <v>5791</v>
      </c>
      <c r="B10" s="95">
        <v>75</v>
      </c>
      <c r="C10" s="95">
        <v>74</v>
      </c>
      <c r="D10" s="95">
        <v>72</v>
      </c>
      <c r="E10" s="95">
        <v>70</v>
      </c>
      <c r="F10" s="95">
        <v>73</v>
      </c>
      <c r="G10" s="95">
        <v>72</v>
      </c>
    </row>
    <row r="11" spans="1:8" x14ac:dyDescent="0.25">
      <c r="A11" t="s">
        <v>5792</v>
      </c>
      <c r="B11" s="95">
        <v>79</v>
      </c>
      <c r="C11" s="95">
        <v>79</v>
      </c>
      <c r="D11" s="95">
        <v>75</v>
      </c>
      <c r="E11" s="95">
        <v>74</v>
      </c>
      <c r="F11" s="95">
        <v>77</v>
      </c>
      <c r="G11" s="95">
        <v>77</v>
      </c>
    </row>
    <row r="12" spans="1:8" x14ac:dyDescent="0.25">
      <c r="A12" t="s">
        <v>5793</v>
      </c>
      <c r="B12" s="95">
        <v>79</v>
      </c>
      <c r="C12" s="95">
        <v>74</v>
      </c>
      <c r="D12" s="95">
        <v>75</v>
      </c>
      <c r="E12" s="95">
        <v>70</v>
      </c>
      <c r="F12" s="95">
        <v>77</v>
      </c>
      <c r="G12" s="95">
        <v>72</v>
      </c>
    </row>
    <row r="13" spans="1:8" x14ac:dyDescent="0.25">
      <c r="A13" t="s">
        <v>5794</v>
      </c>
      <c r="B13" s="95">
        <v>77</v>
      </c>
      <c r="C13" s="95">
        <v>70</v>
      </c>
      <c r="D13" s="95">
        <v>75</v>
      </c>
      <c r="E13" s="95">
        <v>67</v>
      </c>
      <c r="F13" s="95">
        <v>76</v>
      </c>
      <c r="G13" s="95">
        <v>69</v>
      </c>
    </row>
    <row r="14" spans="1:8" x14ac:dyDescent="0.25">
      <c r="B14" s="95"/>
      <c r="C14" s="95"/>
      <c r="D14" s="95"/>
      <c r="E14" s="95"/>
      <c r="F14" s="95"/>
      <c r="G14" s="95"/>
    </row>
    <row r="15" spans="1:8" x14ac:dyDescent="0.25">
      <c r="A15" t="s">
        <v>189</v>
      </c>
    </row>
    <row r="16" spans="1:8" x14ac:dyDescent="0.25">
      <c r="A16" t="s">
        <v>232</v>
      </c>
    </row>
    <row r="17" spans="1:1" x14ac:dyDescent="0.25">
      <c r="A17" t="s">
        <v>193</v>
      </c>
    </row>
    <row r="18" spans="1:1" x14ac:dyDescent="0.25">
      <c r="A18" t="s">
        <v>194</v>
      </c>
    </row>
    <row r="20" spans="1:1" x14ac:dyDescent="0.25">
      <c r="A20" t="s">
        <v>195</v>
      </c>
    </row>
    <row r="21" spans="1:1" x14ac:dyDescent="0.25">
      <c r="A21" t="s">
        <v>5795</v>
      </c>
    </row>
    <row r="22" spans="1:1" x14ac:dyDescent="0.25">
      <c r="A22" t="s">
        <v>5796</v>
      </c>
    </row>
    <row r="23" spans="1:1" x14ac:dyDescent="0.25">
      <c r="A23" t="s">
        <v>5797</v>
      </c>
    </row>
    <row r="24" spans="1:1" x14ac:dyDescent="0.25">
      <c r="A24" t="s">
        <v>5798</v>
      </c>
    </row>
    <row r="25" spans="1:1" x14ac:dyDescent="0.25">
      <c r="A25" t="s">
        <v>5799</v>
      </c>
    </row>
    <row r="26" spans="1:1" x14ac:dyDescent="0.25">
      <c r="A26" t="s">
        <v>5800</v>
      </c>
    </row>
    <row r="27" spans="1:1" x14ac:dyDescent="0.25">
      <c r="A27" t="s">
        <v>5801</v>
      </c>
    </row>
    <row r="28" spans="1:1" x14ac:dyDescent="0.25">
      <c r="A28" t="s">
        <v>5802</v>
      </c>
    </row>
    <row r="29" spans="1:1" x14ac:dyDescent="0.25">
      <c r="A29" t="s">
        <v>5803</v>
      </c>
    </row>
    <row r="30" spans="1:1" x14ac:dyDescent="0.25">
      <c r="A30" t="s">
        <v>5804</v>
      </c>
    </row>
    <row r="31" spans="1:1" x14ac:dyDescent="0.25">
      <c r="A31" t="s">
        <v>201</v>
      </c>
    </row>
    <row r="32" spans="1:1" x14ac:dyDescent="0.25">
      <c r="A32" t="s">
        <v>319</v>
      </c>
    </row>
  </sheetData>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H32"/>
  <sheetViews>
    <sheetView workbookViewId="0"/>
  </sheetViews>
  <sheetFormatPr defaultRowHeight="15" x14ac:dyDescent="0.25"/>
  <cols>
    <col min="1" max="1" width="54.7109375" customWidth="1"/>
    <col min="2" max="7" width="30.7109375" customWidth="1"/>
  </cols>
  <sheetData>
    <row r="1" spans="1:8" x14ac:dyDescent="0.25">
      <c r="A1" s="4" t="s">
        <v>114</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5784</v>
      </c>
      <c r="B3" s="96">
        <v>69</v>
      </c>
      <c r="C3" s="96">
        <v>65</v>
      </c>
      <c r="D3" s="96">
        <v>65</v>
      </c>
      <c r="E3" s="96">
        <v>59</v>
      </c>
      <c r="F3" s="96">
        <v>67</v>
      </c>
      <c r="G3" s="96">
        <v>62</v>
      </c>
    </row>
    <row r="4" spans="1:8" x14ac:dyDescent="0.25">
      <c r="A4" t="s">
        <v>5785</v>
      </c>
      <c r="B4" s="96">
        <v>77</v>
      </c>
      <c r="C4" s="96">
        <v>75</v>
      </c>
      <c r="D4" s="96">
        <v>71</v>
      </c>
      <c r="E4" s="96">
        <v>69</v>
      </c>
      <c r="F4" s="96">
        <v>74</v>
      </c>
      <c r="G4" s="96">
        <v>72</v>
      </c>
    </row>
    <row r="5" spans="1:8" x14ac:dyDescent="0.25">
      <c r="A5" t="s">
        <v>5786</v>
      </c>
      <c r="B5" s="96">
        <v>71</v>
      </c>
      <c r="C5" s="96">
        <v>68</v>
      </c>
      <c r="D5" s="96">
        <v>68</v>
      </c>
      <c r="E5" s="96">
        <v>64</v>
      </c>
      <c r="F5" s="96">
        <v>70</v>
      </c>
      <c r="G5" s="96">
        <v>66</v>
      </c>
    </row>
    <row r="6" spans="1:8" x14ac:dyDescent="0.25">
      <c r="A6" t="s">
        <v>5787</v>
      </c>
      <c r="B6" s="96">
        <v>65</v>
      </c>
      <c r="C6" s="96">
        <v>65</v>
      </c>
      <c r="D6" s="96">
        <v>62</v>
      </c>
      <c r="E6" s="96">
        <v>61</v>
      </c>
      <c r="F6" s="96">
        <v>64</v>
      </c>
      <c r="G6" s="96">
        <v>63</v>
      </c>
    </row>
    <row r="7" spans="1:8" x14ac:dyDescent="0.25">
      <c r="A7" t="s">
        <v>5788</v>
      </c>
      <c r="B7" s="96">
        <v>70</v>
      </c>
      <c r="C7" s="96">
        <v>70</v>
      </c>
      <c r="D7" s="96">
        <v>69</v>
      </c>
      <c r="E7" s="96">
        <v>68</v>
      </c>
      <c r="F7" s="96">
        <v>70</v>
      </c>
      <c r="G7" s="96">
        <v>69</v>
      </c>
    </row>
    <row r="8" spans="1:8" x14ac:dyDescent="0.25">
      <c r="A8" t="s">
        <v>5789</v>
      </c>
      <c r="B8" s="96">
        <v>72</v>
      </c>
      <c r="C8" s="96">
        <v>70</v>
      </c>
      <c r="D8" s="96">
        <v>68</v>
      </c>
      <c r="E8" s="96">
        <v>64</v>
      </c>
      <c r="F8" s="96">
        <v>70</v>
      </c>
      <c r="G8" s="96">
        <v>67</v>
      </c>
    </row>
    <row r="9" spans="1:8" x14ac:dyDescent="0.25">
      <c r="A9" t="s">
        <v>5790</v>
      </c>
      <c r="B9" s="96">
        <v>62</v>
      </c>
      <c r="C9" s="96">
        <v>62</v>
      </c>
      <c r="D9" s="96">
        <v>61</v>
      </c>
      <c r="E9" s="96">
        <v>60</v>
      </c>
      <c r="F9" s="96">
        <v>62</v>
      </c>
      <c r="G9" s="96">
        <v>61</v>
      </c>
    </row>
    <row r="10" spans="1:8" x14ac:dyDescent="0.25">
      <c r="A10" t="s">
        <v>5791</v>
      </c>
      <c r="B10" s="96">
        <v>75</v>
      </c>
      <c r="C10" s="96">
        <v>74</v>
      </c>
      <c r="D10" s="96">
        <v>71</v>
      </c>
      <c r="E10" s="96">
        <v>69</v>
      </c>
      <c r="F10" s="96">
        <v>73</v>
      </c>
      <c r="G10" s="96">
        <v>72</v>
      </c>
    </row>
    <row r="11" spans="1:8" x14ac:dyDescent="0.25">
      <c r="A11" t="s">
        <v>5792</v>
      </c>
      <c r="B11" s="96">
        <v>79</v>
      </c>
      <c r="C11" s="96">
        <v>79</v>
      </c>
      <c r="D11" s="96">
        <v>75</v>
      </c>
      <c r="E11" s="96">
        <v>74</v>
      </c>
      <c r="F11" s="96">
        <v>77</v>
      </c>
      <c r="G11" s="96">
        <v>76</v>
      </c>
    </row>
    <row r="12" spans="1:8" x14ac:dyDescent="0.25">
      <c r="A12" t="s">
        <v>5793</v>
      </c>
      <c r="B12" s="96">
        <v>79</v>
      </c>
      <c r="C12" s="96">
        <v>74</v>
      </c>
      <c r="D12" s="96">
        <v>75</v>
      </c>
      <c r="E12" s="96">
        <v>69</v>
      </c>
      <c r="F12" s="96">
        <v>77</v>
      </c>
      <c r="G12" s="96">
        <v>71</v>
      </c>
    </row>
    <row r="13" spans="1:8" x14ac:dyDescent="0.25">
      <c r="A13" t="s">
        <v>5794</v>
      </c>
      <c r="B13" s="96">
        <v>77</v>
      </c>
      <c r="C13" s="96">
        <v>69</v>
      </c>
      <c r="D13" s="96">
        <v>74</v>
      </c>
      <c r="E13" s="96">
        <v>66</v>
      </c>
      <c r="F13" s="96">
        <v>76</v>
      </c>
      <c r="G13" s="96">
        <v>67</v>
      </c>
    </row>
    <row r="14" spans="1:8" x14ac:dyDescent="0.25">
      <c r="B14" s="96"/>
      <c r="C14" s="96"/>
      <c r="D14" s="96"/>
      <c r="E14" s="96"/>
      <c r="F14" s="96"/>
      <c r="G14" s="96"/>
    </row>
    <row r="15" spans="1:8" x14ac:dyDescent="0.25">
      <c r="A15" t="s">
        <v>189</v>
      </c>
    </row>
    <row r="16" spans="1:8" x14ac:dyDescent="0.25">
      <c r="A16" t="s">
        <v>281</v>
      </c>
    </row>
    <row r="17" spans="1:1" x14ac:dyDescent="0.25">
      <c r="A17" t="s">
        <v>193</v>
      </c>
    </row>
    <row r="18" spans="1:1" x14ac:dyDescent="0.25">
      <c r="A18" t="s">
        <v>194</v>
      </c>
    </row>
    <row r="20" spans="1:1" x14ac:dyDescent="0.25">
      <c r="A20" t="s">
        <v>195</v>
      </c>
    </row>
    <row r="21" spans="1:1" x14ac:dyDescent="0.25">
      <c r="A21" t="s">
        <v>5795</v>
      </c>
    </row>
    <row r="22" spans="1:1" x14ac:dyDescent="0.25">
      <c r="A22" t="s">
        <v>5796</v>
      </c>
    </row>
    <row r="23" spans="1:1" x14ac:dyDescent="0.25">
      <c r="A23" t="s">
        <v>5797</v>
      </c>
    </row>
    <row r="24" spans="1:1" x14ac:dyDescent="0.25">
      <c r="A24" t="s">
        <v>5798</v>
      </c>
    </row>
    <row r="25" spans="1:1" x14ac:dyDescent="0.25">
      <c r="A25" t="s">
        <v>5799</v>
      </c>
    </row>
    <row r="26" spans="1:1" x14ac:dyDescent="0.25">
      <c r="A26" t="s">
        <v>5800</v>
      </c>
    </row>
    <row r="27" spans="1:1" x14ac:dyDescent="0.25">
      <c r="A27" t="s">
        <v>5801</v>
      </c>
    </row>
    <row r="28" spans="1:1" x14ac:dyDescent="0.25">
      <c r="A28" t="s">
        <v>5802</v>
      </c>
    </row>
    <row r="29" spans="1:1" x14ac:dyDescent="0.25">
      <c r="A29" t="s">
        <v>5803</v>
      </c>
    </row>
    <row r="30" spans="1:1" x14ac:dyDescent="0.25">
      <c r="A30" t="s">
        <v>5804</v>
      </c>
    </row>
    <row r="31" spans="1:1" x14ac:dyDescent="0.25">
      <c r="A31" t="s">
        <v>201</v>
      </c>
    </row>
    <row r="32" spans="1:1" x14ac:dyDescent="0.25">
      <c r="A32" t="s">
        <v>319</v>
      </c>
    </row>
  </sheetData>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H32"/>
  <sheetViews>
    <sheetView workbookViewId="0"/>
  </sheetViews>
  <sheetFormatPr defaultRowHeight="15" x14ac:dyDescent="0.25"/>
  <cols>
    <col min="1" max="1" width="54.7109375" customWidth="1"/>
    <col min="2" max="7" width="30.7109375" customWidth="1"/>
  </cols>
  <sheetData>
    <row r="1" spans="1:8" x14ac:dyDescent="0.25">
      <c r="A1" s="4" t="s">
        <v>115</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5784</v>
      </c>
      <c r="B3" s="97">
        <v>68</v>
      </c>
      <c r="C3" s="97">
        <v>74</v>
      </c>
      <c r="D3" s="97">
        <v>70</v>
      </c>
      <c r="E3" s="97">
        <v>69</v>
      </c>
      <c r="F3" s="97">
        <v>69</v>
      </c>
      <c r="G3" s="97">
        <v>71</v>
      </c>
    </row>
    <row r="4" spans="1:8" x14ac:dyDescent="0.25">
      <c r="A4" t="s">
        <v>5785</v>
      </c>
      <c r="B4" s="97">
        <v>75</v>
      </c>
      <c r="C4" s="97">
        <v>80</v>
      </c>
      <c r="D4" s="97">
        <v>77</v>
      </c>
      <c r="E4" s="97">
        <v>76</v>
      </c>
      <c r="F4" s="97">
        <v>76</v>
      </c>
      <c r="G4" s="97">
        <v>78</v>
      </c>
    </row>
    <row r="5" spans="1:8" x14ac:dyDescent="0.25">
      <c r="A5" t="s">
        <v>5786</v>
      </c>
      <c r="B5" s="97">
        <v>72</v>
      </c>
      <c r="C5" s="97">
        <v>74</v>
      </c>
      <c r="D5" s="97">
        <v>72</v>
      </c>
      <c r="E5" s="97">
        <v>71</v>
      </c>
      <c r="F5" s="97">
        <v>72</v>
      </c>
      <c r="G5" s="97">
        <v>72</v>
      </c>
    </row>
    <row r="6" spans="1:8" x14ac:dyDescent="0.25">
      <c r="A6" t="s">
        <v>5787</v>
      </c>
      <c r="B6" s="97">
        <v>68</v>
      </c>
      <c r="C6" s="97">
        <v>73</v>
      </c>
      <c r="D6" s="97">
        <v>68</v>
      </c>
      <c r="E6" s="97">
        <v>67</v>
      </c>
      <c r="F6" s="97">
        <v>68</v>
      </c>
      <c r="G6" s="97">
        <v>70</v>
      </c>
    </row>
    <row r="7" spans="1:8" x14ac:dyDescent="0.25">
      <c r="A7" t="s">
        <v>5788</v>
      </c>
      <c r="B7" s="97">
        <v>74</v>
      </c>
      <c r="C7" s="97">
        <v>78</v>
      </c>
      <c r="D7" s="97">
        <v>75</v>
      </c>
      <c r="E7" s="97">
        <v>74</v>
      </c>
      <c r="F7" s="97">
        <v>74</v>
      </c>
      <c r="G7" s="97">
        <v>76</v>
      </c>
    </row>
    <row r="8" spans="1:8" x14ac:dyDescent="0.25">
      <c r="A8" t="s">
        <v>5789</v>
      </c>
      <c r="B8" s="97">
        <v>70</v>
      </c>
      <c r="C8" s="97">
        <v>74</v>
      </c>
      <c r="D8" s="97">
        <v>71</v>
      </c>
      <c r="E8" s="97">
        <v>70</v>
      </c>
      <c r="F8" s="97">
        <v>70</v>
      </c>
      <c r="G8" s="97">
        <v>71</v>
      </c>
    </row>
    <row r="9" spans="1:8" x14ac:dyDescent="0.25">
      <c r="A9" t="s">
        <v>5790</v>
      </c>
      <c r="B9" s="97">
        <v>65</v>
      </c>
      <c r="C9" s="97">
        <v>72</v>
      </c>
      <c r="D9" s="97">
        <v>67</v>
      </c>
      <c r="E9" s="97">
        <v>68</v>
      </c>
      <c r="F9" s="97">
        <v>66</v>
      </c>
      <c r="G9" s="97">
        <v>70</v>
      </c>
    </row>
    <row r="10" spans="1:8" x14ac:dyDescent="0.25">
      <c r="A10" t="s">
        <v>5791</v>
      </c>
      <c r="B10" s="97">
        <v>74</v>
      </c>
      <c r="C10" s="97">
        <v>79</v>
      </c>
      <c r="D10" s="97">
        <v>75</v>
      </c>
      <c r="E10" s="97">
        <v>75</v>
      </c>
      <c r="F10" s="97">
        <v>75</v>
      </c>
      <c r="G10" s="97">
        <v>77</v>
      </c>
    </row>
    <row r="11" spans="1:8" x14ac:dyDescent="0.25">
      <c r="A11" t="s">
        <v>5792</v>
      </c>
      <c r="B11" s="97">
        <v>79</v>
      </c>
      <c r="C11" s="97">
        <v>82</v>
      </c>
      <c r="D11" s="97">
        <v>79</v>
      </c>
      <c r="E11" s="97">
        <v>79</v>
      </c>
      <c r="F11" s="97">
        <v>79</v>
      </c>
      <c r="G11" s="97">
        <v>81</v>
      </c>
    </row>
    <row r="12" spans="1:8" x14ac:dyDescent="0.25">
      <c r="A12" t="s">
        <v>5793</v>
      </c>
      <c r="B12" s="97">
        <v>79</v>
      </c>
      <c r="C12" s="97">
        <v>82</v>
      </c>
      <c r="D12" s="97">
        <v>79</v>
      </c>
      <c r="E12" s="97">
        <v>78</v>
      </c>
      <c r="F12" s="97">
        <v>79</v>
      </c>
      <c r="G12" s="97">
        <v>80</v>
      </c>
    </row>
    <row r="13" spans="1:8" x14ac:dyDescent="0.25">
      <c r="A13" t="s">
        <v>5794</v>
      </c>
      <c r="B13" s="97">
        <v>80</v>
      </c>
      <c r="C13" s="97">
        <v>80</v>
      </c>
      <c r="D13" s="97">
        <v>79</v>
      </c>
      <c r="E13" s="97">
        <v>78</v>
      </c>
      <c r="F13" s="97">
        <v>79</v>
      </c>
      <c r="G13" s="97">
        <v>79</v>
      </c>
    </row>
    <row r="14" spans="1:8" x14ac:dyDescent="0.25">
      <c r="B14" s="97"/>
      <c r="C14" s="97"/>
      <c r="D14" s="97"/>
      <c r="E14" s="97"/>
      <c r="F14" s="97"/>
      <c r="G14" s="97"/>
    </row>
    <row r="15" spans="1:8" x14ac:dyDescent="0.25">
      <c r="A15" t="s">
        <v>189</v>
      </c>
    </row>
    <row r="16" spans="1:8" x14ac:dyDescent="0.25">
      <c r="A16" t="s">
        <v>283</v>
      </c>
    </row>
    <row r="17" spans="1:1" x14ac:dyDescent="0.25">
      <c r="A17" t="s">
        <v>193</v>
      </c>
    </row>
    <row r="18" spans="1:1" x14ac:dyDescent="0.25">
      <c r="A18" t="s">
        <v>194</v>
      </c>
    </row>
    <row r="20" spans="1:1" x14ac:dyDescent="0.25">
      <c r="A20" t="s">
        <v>195</v>
      </c>
    </row>
    <row r="21" spans="1:1" x14ac:dyDescent="0.25">
      <c r="A21" t="s">
        <v>5795</v>
      </c>
    </row>
    <row r="22" spans="1:1" x14ac:dyDescent="0.25">
      <c r="A22" t="s">
        <v>5796</v>
      </c>
    </row>
    <row r="23" spans="1:1" x14ac:dyDescent="0.25">
      <c r="A23" t="s">
        <v>5797</v>
      </c>
    </row>
    <row r="24" spans="1:1" x14ac:dyDescent="0.25">
      <c r="A24" t="s">
        <v>5798</v>
      </c>
    </row>
    <row r="25" spans="1:1" x14ac:dyDescent="0.25">
      <c r="A25" t="s">
        <v>5799</v>
      </c>
    </row>
    <row r="26" spans="1:1" x14ac:dyDescent="0.25">
      <c r="A26" t="s">
        <v>5800</v>
      </c>
    </row>
    <row r="27" spans="1:1" x14ac:dyDescent="0.25">
      <c r="A27" t="s">
        <v>5801</v>
      </c>
    </row>
    <row r="28" spans="1:1" x14ac:dyDescent="0.25">
      <c r="A28" t="s">
        <v>5802</v>
      </c>
    </row>
    <row r="29" spans="1:1" x14ac:dyDescent="0.25">
      <c r="A29" t="s">
        <v>5803</v>
      </c>
    </row>
    <row r="30" spans="1:1" x14ac:dyDescent="0.25">
      <c r="A30" t="s">
        <v>5804</v>
      </c>
    </row>
    <row r="31" spans="1:1" x14ac:dyDescent="0.25">
      <c r="A31" t="s">
        <v>201</v>
      </c>
    </row>
    <row r="32" spans="1:1" x14ac:dyDescent="0.25">
      <c r="A32" t="s">
        <v>319</v>
      </c>
    </row>
  </sheetData>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H36"/>
  <sheetViews>
    <sheetView workbookViewId="0"/>
  </sheetViews>
  <sheetFormatPr defaultRowHeight="15" x14ac:dyDescent="0.25"/>
  <cols>
    <col min="1" max="1" width="54.7109375" customWidth="1"/>
    <col min="2" max="7" width="30.7109375" customWidth="1"/>
  </cols>
  <sheetData>
    <row r="1" spans="1:8" x14ac:dyDescent="0.25">
      <c r="A1" s="4" t="s">
        <v>117</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5805</v>
      </c>
      <c r="B3" s="98">
        <v>74</v>
      </c>
      <c r="C3" s="98">
        <v>74</v>
      </c>
      <c r="D3" s="98">
        <v>71</v>
      </c>
      <c r="E3" s="98">
        <v>71</v>
      </c>
      <c r="F3" s="98">
        <v>73</v>
      </c>
      <c r="G3" s="98">
        <v>73</v>
      </c>
    </row>
    <row r="4" spans="1:8" x14ac:dyDescent="0.25">
      <c r="A4" t="s">
        <v>5806</v>
      </c>
      <c r="B4" s="98">
        <v>60</v>
      </c>
      <c r="C4" s="98">
        <v>59</v>
      </c>
      <c r="D4" s="98">
        <v>54</v>
      </c>
      <c r="E4" s="98">
        <v>51</v>
      </c>
      <c r="F4" s="98">
        <v>57</v>
      </c>
      <c r="G4" s="98">
        <v>56</v>
      </c>
    </row>
    <row r="5" spans="1:8" x14ac:dyDescent="0.25">
      <c r="A5" t="s">
        <v>5807</v>
      </c>
      <c r="B5" s="98">
        <v>64</v>
      </c>
      <c r="C5" s="98">
        <v>63</v>
      </c>
      <c r="D5" s="98">
        <v>55</v>
      </c>
      <c r="E5" s="98">
        <v>56</v>
      </c>
      <c r="F5" s="98">
        <v>60</v>
      </c>
      <c r="G5" s="98">
        <v>60</v>
      </c>
    </row>
    <row r="6" spans="1:8" x14ac:dyDescent="0.25">
      <c r="A6" t="s">
        <v>5808</v>
      </c>
      <c r="B6" s="98">
        <v>66</v>
      </c>
      <c r="C6" s="98">
        <v>63</v>
      </c>
      <c r="D6" s="98">
        <v>59</v>
      </c>
      <c r="E6" s="98">
        <v>57</v>
      </c>
      <c r="F6" s="98">
        <v>63</v>
      </c>
      <c r="G6" s="98">
        <v>61</v>
      </c>
    </row>
    <row r="7" spans="1:8" x14ac:dyDescent="0.25">
      <c r="A7" t="s">
        <v>5809</v>
      </c>
      <c r="B7" s="98">
        <v>64</v>
      </c>
      <c r="C7" s="98">
        <v>64</v>
      </c>
      <c r="D7" s="98">
        <v>57</v>
      </c>
      <c r="E7" s="98">
        <v>57</v>
      </c>
      <c r="F7" s="98">
        <v>61</v>
      </c>
      <c r="G7" s="98">
        <v>61</v>
      </c>
    </row>
    <row r="8" spans="1:8" x14ac:dyDescent="0.25">
      <c r="A8" t="s">
        <v>5810</v>
      </c>
      <c r="B8" s="98">
        <v>52</v>
      </c>
      <c r="C8" s="98">
        <v>52</v>
      </c>
      <c r="D8" s="98">
        <v>48</v>
      </c>
      <c r="E8" s="98">
        <v>47</v>
      </c>
      <c r="F8" s="98">
        <v>50</v>
      </c>
      <c r="G8" s="98">
        <v>50</v>
      </c>
    </row>
    <row r="9" spans="1:8" x14ac:dyDescent="0.25">
      <c r="A9" t="s">
        <v>5811</v>
      </c>
      <c r="B9" s="98">
        <v>54</v>
      </c>
      <c r="C9" s="98">
        <v>55</v>
      </c>
      <c r="D9" s="98">
        <v>49</v>
      </c>
      <c r="E9" s="98">
        <v>49</v>
      </c>
      <c r="F9" s="98">
        <v>52</v>
      </c>
      <c r="G9" s="98">
        <v>52</v>
      </c>
    </row>
    <row r="10" spans="1:8" x14ac:dyDescent="0.25">
      <c r="A10" t="s">
        <v>5812</v>
      </c>
      <c r="B10" s="98">
        <v>66</v>
      </c>
      <c r="C10" s="98">
        <v>66</v>
      </c>
      <c r="D10" s="98">
        <v>61</v>
      </c>
      <c r="E10" s="98">
        <v>61</v>
      </c>
      <c r="F10" s="98">
        <v>64</v>
      </c>
      <c r="G10" s="98">
        <v>64</v>
      </c>
    </row>
    <row r="11" spans="1:8" x14ac:dyDescent="0.25">
      <c r="A11" t="s">
        <v>5813</v>
      </c>
      <c r="B11" s="98">
        <v>68</v>
      </c>
      <c r="C11" s="98">
        <v>68</v>
      </c>
      <c r="D11" s="98">
        <v>62</v>
      </c>
      <c r="E11" s="98">
        <v>62</v>
      </c>
      <c r="F11" s="98">
        <v>66</v>
      </c>
      <c r="G11" s="98">
        <v>65</v>
      </c>
    </row>
    <row r="12" spans="1:8" x14ac:dyDescent="0.25">
      <c r="A12" t="s">
        <v>5814</v>
      </c>
      <c r="B12" s="98">
        <v>57</v>
      </c>
      <c r="C12" s="98">
        <v>56</v>
      </c>
      <c r="D12" s="98">
        <v>53</v>
      </c>
      <c r="E12" s="98">
        <v>52</v>
      </c>
      <c r="F12" s="98">
        <v>55</v>
      </c>
      <c r="G12" s="98">
        <v>54</v>
      </c>
    </row>
    <row r="13" spans="1:8" x14ac:dyDescent="0.25">
      <c r="A13" t="s">
        <v>5815</v>
      </c>
      <c r="B13" s="98">
        <v>58</v>
      </c>
      <c r="C13" s="98">
        <v>56</v>
      </c>
      <c r="D13" s="98">
        <v>55</v>
      </c>
      <c r="E13" s="98">
        <v>53</v>
      </c>
      <c r="F13" s="98">
        <v>57</v>
      </c>
      <c r="G13" s="98">
        <v>55</v>
      </c>
    </row>
    <row r="14" spans="1:8" x14ac:dyDescent="0.25">
      <c r="A14" t="s">
        <v>5816</v>
      </c>
      <c r="B14" s="98">
        <v>53</v>
      </c>
      <c r="C14" s="98">
        <v>54</v>
      </c>
      <c r="D14" s="98">
        <v>48</v>
      </c>
      <c r="E14" s="98">
        <v>50</v>
      </c>
      <c r="F14" s="98">
        <v>51</v>
      </c>
      <c r="G14" s="98">
        <v>52</v>
      </c>
    </row>
    <row r="15" spans="1:8" x14ac:dyDescent="0.25">
      <c r="A15" t="s">
        <v>5817</v>
      </c>
      <c r="B15" s="98">
        <v>48</v>
      </c>
      <c r="C15" s="98">
        <v>47</v>
      </c>
      <c r="D15" s="98">
        <v>43</v>
      </c>
      <c r="E15" s="98">
        <v>43</v>
      </c>
      <c r="F15" s="98">
        <v>46</v>
      </c>
      <c r="G15" s="98">
        <v>46</v>
      </c>
    </row>
    <row r="16" spans="1:8" x14ac:dyDescent="0.25">
      <c r="B16" s="98"/>
      <c r="C16" s="98"/>
      <c r="D16" s="98"/>
      <c r="E16" s="98"/>
      <c r="F16" s="98"/>
      <c r="G16" s="98"/>
    </row>
    <row r="17" spans="1:1" x14ac:dyDescent="0.25">
      <c r="A17" t="s">
        <v>189</v>
      </c>
    </row>
    <row r="18" spans="1:1" x14ac:dyDescent="0.25">
      <c r="A18" t="s">
        <v>230</v>
      </c>
    </row>
    <row r="19" spans="1:1" x14ac:dyDescent="0.25">
      <c r="A19" t="s">
        <v>193</v>
      </c>
    </row>
    <row r="20" spans="1:1" x14ac:dyDescent="0.25">
      <c r="A20" t="s">
        <v>194</v>
      </c>
    </row>
    <row r="22" spans="1:1" x14ac:dyDescent="0.25">
      <c r="A22" t="s">
        <v>195</v>
      </c>
    </row>
    <row r="23" spans="1:1" x14ac:dyDescent="0.25">
      <c r="A23" t="s">
        <v>5818</v>
      </c>
    </row>
    <row r="24" spans="1:1" x14ac:dyDescent="0.25">
      <c r="A24" t="s">
        <v>5819</v>
      </c>
    </row>
    <row r="25" spans="1:1" x14ac:dyDescent="0.25">
      <c r="A25" t="s">
        <v>5820</v>
      </c>
    </row>
    <row r="26" spans="1:1" x14ac:dyDescent="0.25">
      <c r="A26" t="s">
        <v>5821</v>
      </c>
    </row>
    <row r="27" spans="1:1" x14ac:dyDescent="0.25">
      <c r="A27" t="s">
        <v>5822</v>
      </c>
    </row>
    <row r="28" spans="1:1" x14ac:dyDescent="0.25">
      <c r="A28" t="s">
        <v>5823</v>
      </c>
    </row>
    <row r="29" spans="1:1" x14ac:dyDescent="0.25">
      <c r="A29" t="s">
        <v>5824</v>
      </c>
    </row>
    <row r="30" spans="1:1" x14ac:dyDescent="0.25">
      <c r="A30" t="s">
        <v>5825</v>
      </c>
    </row>
    <row r="31" spans="1:1" x14ac:dyDescent="0.25">
      <c r="A31" t="s">
        <v>5826</v>
      </c>
    </row>
    <row r="32" spans="1:1" x14ac:dyDescent="0.25">
      <c r="A32" t="s">
        <v>5827</v>
      </c>
    </row>
    <row r="33" spans="1:1" x14ac:dyDescent="0.25">
      <c r="A33" t="s">
        <v>5828</v>
      </c>
    </row>
    <row r="34" spans="1:1" x14ac:dyDescent="0.25">
      <c r="A34" t="s">
        <v>5829</v>
      </c>
    </row>
    <row r="35" spans="1:1" x14ac:dyDescent="0.25">
      <c r="A35" t="s">
        <v>5830</v>
      </c>
    </row>
    <row r="36" spans="1:1" x14ac:dyDescent="0.25">
      <c r="A36" t="s">
        <v>319</v>
      </c>
    </row>
  </sheetData>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H36"/>
  <sheetViews>
    <sheetView workbookViewId="0"/>
  </sheetViews>
  <sheetFormatPr defaultRowHeight="15" x14ac:dyDescent="0.25"/>
  <cols>
    <col min="1" max="1" width="54.7109375" customWidth="1"/>
    <col min="2" max="7" width="30.7109375" customWidth="1"/>
  </cols>
  <sheetData>
    <row r="1" spans="1:8" x14ac:dyDescent="0.25">
      <c r="A1" s="4" t="s">
        <v>118</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5805</v>
      </c>
      <c r="B3" s="99">
        <v>74</v>
      </c>
      <c r="C3" s="99">
        <v>74</v>
      </c>
      <c r="D3" s="99">
        <v>71</v>
      </c>
      <c r="E3" s="99">
        <v>71</v>
      </c>
      <c r="F3" s="99">
        <v>73</v>
      </c>
      <c r="G3" s="99">
        <v>73</v>
      </c>
    </row>
    <row r="4" spans="1:8" x14ac:dyDescent="0.25">
      <c r="A4" t="s">
        <v>5806</v>
      </c>
      <c r="B4" s="99">
        <v>59</v>
      </c>
      <c r="C4" s="99">
        <v>58</v>
      </c>
      <c r="D4" s="99">
        <v>52</v>
      </c>
      <c r="E4" s="99">
        <v>49</v>
      </c>
      <c r="F4" s="99">
        <v>56</v>
      </c>
      <c r="G4" s="99">
        <v>55</v>
      </c>
    </row>
    <row r="5" spans="1:8" x14ac:dyDescent="0.25">
      <c r="A5" t="s">
        <v>5807</v>
      </c>
      <c r="B5" s="99">
        <v>63</v>
      </c>
      <c r="C5" s="99">
        <v>62</v>
      </c>
      <c r="D5" s="99">
        <v>53</v>
      </c>
      <c r="E5" s="99">
        <v>54</v>
      </c>
      <c r="F5" s="99">
        <v>59</v>
      </c>
      <c r="G5" s="99">
        <v>59</v>
      </c>
    </row>
    <row r="6" spans="1:8" x14ac:dyDescent="0.25">
      <c r="A6" t="s">
        <v>5808</v>
      </c>
      <c r="B6" s="99">
        <v>65</v>
      </c>
      <c r="C6" s="99">
        <v>63</v>
      </c>
      <c r="D6" s="99">
        <v>59</v>
      </c>
      <c r="E6" s="99">
        <v>55</v>
      </c>
      <c r="F6" s="99">
        <v>63</v>
      </c>
      <c r="G6" s="99">
        <v>60</v>
      </c>
    </row>
    <row r="7" spans="1:8" x14ac:dyDescent="0.25">
      <c r="A7" t="s">
        <v>5809</v>
      </c>
      <c r="B7" s="99">
        <v>64</v>
      </c>
      <c r="C7" s="99">
        <v>64</v>
      </c>
      <c r="D7" s="99">
        <v>56</v>
      </c>
      <c r="E7" s="99">
        <v>55</v>
      </c>
      <c r="F7" s="99">
        <v>61</v>
      </c>
      <c r="G7" s="99">
        <v>61</v>
      </c>
    </row>
    <row r="8" spans="1:8" x14ac:dyDescent="0.25">
      <c r="A8" t="s">
        <v>5810</v>
      </c>
      <c r="B8" s="99">
        <v>52</v>
      </c>
      <c r="C8" s="99">
        <v>51</v>
      </c>
      <c r="D8" s="99">
        <v>47</v>
      </c>
      <c r="E8" s="99">
        <v>46</v>
      </c>
      <c r="F8" s="99">
        <v>50</v>
      </c>
      <c r="G8" s="99">
        <v>49</v>
      </c>
    </row>
    <row r="9" spans="1:8" x14ac:dyDescent="0.25">
      <c r="A9" t="s">
        <v>5811</v>
      </c>
      <c r="B9" s="99">
        <v>54</v>
      </c>
      <c r="C9" s="99">
        <v>54</v>
      </c>
      <c r="D9" s="99">
        <v>47</v>
      </c>
      <c r="E9" s="99">
        <v>47</v>
      </c>
      <c r="F9" s="99">
        <v>51</v>
      </c>
      <c r="G9" s="99">
        <v>51</v>
      </c>
    </row>
    <row r="10" spans="1:8" x14ac:dyDescent="0.25">
      <c r="A10" t="s">
        <v>5812</v>
      </c>
      <c r="B10" s="99">
        <v>65</v>
      </c>
      <c r="C10" s="99">
        <v>66</v>
      </c>
      <c r="D10" s="99">
        <v>60</v>
      </c>
      <c r="E10" s="99">
        <v>60</v>
      </c>
      <c r="F10" s="99">
        <v>63</v>
      </c>
      <c r="G10" s="99">
        <v>64</v>
      </c>
    </row>
    <row r="11" spans="1:8" x14ac:dyDescent="0.25">
      <c r="A11" t="s">
        <v>5813</v>
      </c>
      <c r="B11" s="99">
        <v>68</v>
      </c>
      <c r="C11" s="99">
        <v>67</v>
      </c>
      <c r="D11" s="99">
        <v>62</v>
      </c>
      <c r="E11" s="99">
        <v>61</v>
      </c>
      <c r="F11" s="99">
        <v>65</v>
      </c>
      <c r="G11" s="99">
        <v>65</v>
      </c>
    </row>
    <row r="12" spans="1:8" x14ac:dyDescent="0.25">
      <c r="A12" t="s">
        <v>5814</v>
      </c>
      <c r="B12" s="99">
        <v>57</v>
      </c>
      <c r="C12" s="99">
        <v>56</v>
      </c>
      <c r="D12" s="99">
        <v>52</v>
      </c>
      <c r="E12" s="99">
        <v>51</v>
      </c>
      <c r="F12" s="99">
        <v>55</v>
      </c>
      <c r="G12" s="99">
        <v>54</v>
      </c>
    </row>
    <row r="13" spans="1:8" x14ac:dyDescent="0.25">
      <c r="A13" t="s">
        <v>5815</v>
      </c>
      <c r="B13" s="99">
        <v>58</v>
      </c>
      <c r="C13" s="99">
        <v>56</v>
      </c>
      <c r="D13" s="99">
        <v>54</v>
      </c>
      <c r="E13" s="99">
        <v>52</v>
      </c>
      <c r="F13" s="99">
        <v>56</v>
      </c>
      <c r="G13" s="99">
        <v>54</v>
      </c>
    </row>
    <row r="14" spans="1:8" x14ac:dyDescent="0.25">
      <c r="A14" t="s">
        <v>5816</v>
      </c>
      <c r="B14" s="99">
        <v>52</v>
      </c>
      <c r="C14" s="99">
        <v>54</v>
      </c>
      <c r="D14" s="99">
        <v>46</v>
      </c>
      <c r="E14" s="99">
        <v>48</v>
      </c>
      <c r="F14" s="99">
        <v>50</v>
      </c>
      <c r="G14" s="99">
        <v>51</v>
      </c>
    </row>
    <row r="15" spans="1:8" x14ac:dyDescent="0.25">
      <c r="A15" t="s">
        <v>5817</v>
      </c>
      <c r="B15" s="99">
        <v>46</v>
      </c>
      <c r="C15" s="99">
        <v>46</v>
      </c>
      <c r="D15" s="99">
        <v>40</v>
      </c>
      <c r="E15" s="99">
        <v>39</v>
      </c>
      <c r="F15" s="99">
        <v>44</v>
      </c>
      <c r="G15" s="99">
        <v>43</v>
      </c>
    </row>
    <row r="16" spans="1:8" x14ac:dyDescent="0.25">
      <c r="B16" s="99"/>
      <c r="C16" s="99"/>
      <c r="D16" s="99"/>
      <c r="E16" s="99"/>
      <c r="F16" s="99"/>
      <c r="G16" s="99"/>
    </row>
    <row r="17" spans="1:1" x14ac:dyDescent="0.25">
      <c r="A17" t="s">
        <v>189</v>
      </c>
    </row>
    <row r="18" spans="1:1" x14ac:dyDescent="0.25">
      <c r="A18" t="s">
        <v>279</v>
      </c>
    </row>
    <row r="19" spans="1:1" x14ac:dyDescent="0.25">
      <c r="A19" t="s">
        <v>193</v>
      </c>
    </row>
    <row r="20" spans="1:1" x14ac:dyDescent="0.25">
      <c r="A20" t="s">
        <v>194</v>
      </c>
    </row>
    <row r="22" spans="1:1" x14ac:dyDescent="0.25">
      <c r="A22" t="s">
        <v>195</v>
      </c>
    </row>
    <row r="23" spans="1:1" x14ac:dyDescent="0.25">
      <c r="A23" t="s">
        <v>5818</v>
      </c>
    </row>
    <row r="24" spans="1:1" x14ac:dyDescent="0.25">
      <c r="A24" t="s">
        <v>5819</v>
      </c>
    </row>
    <row r="25" spans="1:1" x14ac:dyDescent="0.25">
      <c r="A25" t="s">
        <v>5820</v>
      </c>
    </row>
    <row r="26" spans="1:1" x14ac:dyDescent="0.25">
      <c r="A26" t="s">
        <v>5821</v>
      </c>
    </row>
    <row r="27" spans="1:1" x14ac:dyDescent="0.25">
      <c r="A27" t="s">
        <v>5822</v>
      </c>
    </row>
    <row r="28" spans="1:1" x14ac:dyDescent="0.25">
      <c r="A28" t="s">
        <v>5823</v>
      </c>
    </row>
    <row r="29" spans="1:1" x14ac:dyDescent="0.25">
      <c r="A29" t="s">
        <v>5824</v>
      </c>
    </row>
    <row r="30" spans="1:1" x14ac:dyDescent="0.25">
      <c r="A30" t="s">
        <v>5825</v>
      </c>
    </row>
    <row r="31" spans="1:1" x14ac:dyDescent="0.25">
      <c r="A31" t="s">
        <v>5826</v>
      </c>
    </row>
    <row r="32" spans="1:1" x14ac:dyDescent="0.25">
      <c r="A32" t="s">
        <v>5827</v>
      </c>
    </row>
    <row r="33" spans="1:1" x14ac:dyDescent="0.25">
      <c r="A33" t="s">
        <v>5828</v>
      </c>
    </row>
    <row r="34" spans="1:1" x14ac:dyDescent="0.25">
      <c r="A34" t="s">
        <v>5829</v>
      </c>
    </row>
    <row r="35" spans="1:1" x14ac:dyDescent="0.25">
      <c r="A35" t="s">
        <v>5830</v>
      </c>
    </row>
    <row r="36" spans="1:1" x14ac:dyDescent="0.25">
      <c r="A36" t="s">
        <v>319</v>
      </c>
    </row>
  </sheetData>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H36"/>
  <sheetViews>
    <sheetView workbookViewId="0"/>
  </sheetViews>
  <sheetFormatPr defaultRowHeight="15" x14ac:dyDescent="0.25"/>
  <cols>
    <col min="1" max="1" width="54.7109375" customWidth="1"/>
    <col min="2" max="7" width="30.7109375" customWidth="1"/>
  </cols>
  <sheetData>
    <row r="1" spans="1:8" x14ac:dyDescent="0.25">
      <c r="A1" s="4" t="s">
        <v>119</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5805</v>
      </c>
      <c r="B3" s="100">
        <v>78</v>
      </c>
      <c r="C3" s="100">
        <v>76</v>
      </c>
      <c r="D3" s="100">
        <v>73</v>
      </c>
      <c r="E3" s="100">
        <v>75</v>
      </c>
      <c r="F3" s="100">
        <v>75</v>
      </c>
      <c r="G3" s="100">
        <v>76</v>
      </c>
    </row>
    <row r="4" spans="1:8" x14ac:dyDescent="0.25">
      <c r="A4" t="s">
        <v>5806</v>
      </c>
      <c r="B4" s="100">
        <v>70</v>
      </c>
      <c r="C4" s="100">
        <v>71</v>
      </c>
      <c r="D4" s="100">
        <v>67</v>
      </c>
      <c r="E4" s="100">
        <v>67</v>
      </c>
      <c r="F4" s="100">
        <v>68</v>
      </c>
      <c r="G4" s="100">
        <v>69</v>
      </c>
    </row>
    <row r="5" spans="1:8" x14ac:dyDescent="0.25">
      <c r="A5" t="s">
        <v>5807</v>
      </c>
      <c r="B5" s="100">
        <v>73</v>
      </c>
      <c r="C5" s="100">
        <v>71</v>
      </c>
      <c r="D5" s="100">
        <v>69</v>
      </c>
      <c r="E5" s="100">
        <v>68</v>
      </c>
      <c r="F5" s="100">
        <v>70</v>
      </c>
      <c r="G5" s="100">
        <v>69</v>
      </c>
    </row>
    <row r="6" spans="1:8" x14ac:dyDescent="0.25">
      <c r="A6" t="s">
        <v>5808</v>
      </c>
      <c r="B6" s="100">
        <v>69</v>
      </c>
      <c r="C6" s="100">
        <v>67</v>
      </c>
      <c r="D6" s="100">
        <v>64</v>
      </c>
      <c r="E6" s="100">
        <v>64</v>
      </c>
      <c r="F6" s="100">
        <v>66</v>
      </c>
      <c r="G6" s="100">
        <v>66</v>
      </c>
    </row>
    <row r="7" spans="1:8" x14ac:dyDescent="0.25">
      <c r="A7" t="s">
        <v>5809</v>
      </c>
      <c r="B7" s="100">
        <v>68</v>
      </c>
      <c r="C7" s="100">
        <v>68</v>
      </c>
      <c r="D7" s="100">
        <v>64</v>
      </c>
      <c r="E7" s="100">
        <v>65</v>
      </c>
      <c r="F7" s="100">
        <v>66</v>
      </c>
      <c r="G7" s="100">
        <v>66</v>
      </c>
    </row>
    <row r="8" spans="1:8" x14ac:dyDescent="0.25">
      <c r="A8" t="s">
        <v>5810</v>
      </c>
      <c r="B8" s="100">
        <v>56</v>
      </c>
      <c r="C8" s="100">
        <v>56</v>
      </c>
      <c r="D8" s="100">
        <v>52</v>
      </c>
      <c r="E8" s="100">
        <v>53</v>
      </c>
      <c r="F8" s="100">
        <v>54</v>
      </c>
      <c r="G8" s="100">
        <v>54</v>
      </c>
    </row>
    <row r="9" spans="1:8" x14ac:dyDescent="0.25">
      <c r="A9" t="s">
        <v>5811</v>
      </c>
      <c r="B9" s="100">
        <v>61</v>
      </c>
      <c r="C9" s="100">
        <v>61</v>
      </c>
      <c r="D9" s="100">
        <v>56</v>
      </c>
      <c r="E9" s="100">
        <v>57</v>
      </c>
      <c r="F9" s="100">
        <v>58</v>
      </c>
      <c r="G9" s="100">
        <v>59</v>
      </c>
    </row>
    <row r="10" spans="1:8" x14ac:dyDescent="0.25">
      <c r="A10" t="s">
        <v>5812</v>
      </c>
      <c r="B10" s="100">
        <v>69</v>
      </c>
      <c r="C10" s="100">
        <v>68</v>
      </c>
      <c r="D10" s="100">
        <v>66</v>
      </c>
      <c r="E10" s="100">
        <v>67</v>
      </c>
      <c r="F10" s="100">
        <v>67</v>
      </c>
      <c r="G10" s="100">
        <v>67</v>
      </c>
    </row>
    <row r="11" spans="1:8" x14ac:dyDescent="0.25">
      <c r="A11" t="s">
        <v>5813</v>
      </c>
      <c r="B11" s="100">
        <v>71</v>
      </c>
      <c r="C11" s="100">
        <v>70</v>
      </c>
      <c r="D11" s="100">
        <v>67</v>
      </c>
      <c r="E11" s="100">
        <v>69</v>
      </c>
      <c r="F11" s="100">
        <v>69</v>
      </c>
      <c r="G11" s="100">
        <v>69</v>
      </c>
    </row>
    <row r="12" spans="1:8" x14ac:dyDescent="0.25">
      <c r="A12" t="s">
        <v>5814</v>
      </c>
      <c r="B12" s="100">
        <v>59</v>
      </c>
      <c r="C12" s="100">
        <v>60</v>
      </c>
      <c r="D12" s="100">
        <v>56</v>
      </c>
      <c r="E12" s="100">
        <v>57</v>
      </c>
      <c r="F12" s="100">
        <v>57</v>
      </c>
      <c r="G12" s="100">
        <v>58</v>
      </c>
    </row>
    <row r="13" spans="1:8" x14ac:dyDescent="0.25">
      <c r="A13" t="s">
        <v>5815</v>
      </c>
      <c r="B13" s="100">
        <v>61</v>
      </c>
      <c r="C13" s="100">
        <v>60</v>
      </c>
      <c r="D13" s="100">
        <v>57</v>
      </c>
      <c r="E13" s="100">
        <v>58</v>
      </c>
      <c r="F13" s="100">
        <v>59</v>
      </c>
      <c r="G13" s="100">
        <v>59</v>
      </c>
    </row>
    <row r="14" spans="1:8" x14ac:dyDescent="0.25">
      <c r="A14" t="s">
        <v>5816</v>
      </c>
      <c r="B14" s="100">
        <v>62</v>
      </c>
      <c r="C14" s="100">
        <v>61</v>
      </c>
      <c r="D14" s="100">
        <v>58</v>
      </c>
      <c r="E14" s="100">
        <v>59</v>
      </c>
      <c r="F14" s="100">
        <v>60</v>
      </c>
      <c r="G14" s="100">
        <v>60</v>
      </c>
    </row>
    <row r="15" spans="1:8" x14ac:dyDescent="0.25">
      <c r="A15" t="s">
        <v>5817</v>
      </c>
      <c r="B15" s="100">
        <v>61</v>
      </c>
      <c r="C15" s="100">
        <v>59</v>
      </c>
      <c r="D15" s="100">
        <v>58</v>
      </c>
      <c r="E15" s="100">
        <v>58</v>
      </c>
      <c r="F15" s="100">
        <v>59</v>
      </c>
      <c r="G15" s="100">
        <v>59</v>
      </c>
    </row>
    <row r="16" spans="1:8" x14ac:dyDescent="0.25">
      <c r="B16" s="100"/>
      <c r="C16" s="100"/>
      <c r="D16" s="100"/>
      <c r="E16" s="100"/>
      <c r="F16" s="100"/>
      <c r="G16" s="100"/>
    </row>
    <row r="17" spans="1:1" x14ac:dyDescent="0.25">
      <c r="A17" t="s">
        <v>189</v>
      </c>
    </row>
    <row r="18" spans="1:1" x14ac:dyDescent="0.25">
      <c r="A18" t="s">
        <v>280</v>
      </c>
    </row>
    <row r="19" spans="1:1" x14ac:dyDescent="0.25">
      <c r="A19" t="s">
        <v>193</v>
      </c>
    </row>
    <row r="20" spans="1:1" x14ac:dyDescent="0.25">
      <c r="A20" t="s">
        <v>194</v>
      </c>
    </row>
    <row r="22" spans="1:1" x14ac:dyDescent="0.25">
      <c r="A22" t="s">
        <v>195</v>
      </c>
    </row>
    <row r="23" spans="1:1" x14ac:dyDescent="0.25">
      <c r="A23" t="s">
        <v>5818</v>
      </c>
    </row>
    <row r="24" spans="1:1" x14ac:dyDescent="0.25">
      <c r="A24" t="s">
        <v>5819</v>
      </c>
    </row>
    <row r="25" spans="1:1" x14ac:dyDescent="0.25">
      <c r="A25" t="s">
        <v>5820</v>
      </c>
    </row>
    <row r="26" spans="1:1" x14ac:dyDescent="0.25">
      <c r="A26" t="s">
        <v>5821</v>
      </c>
    </row>
    <row r="27" spans="1:1" x14ac:dyDescent="0.25">
      <c r="A27" t="s">
        <v>5822</v>
      </c>
    </row>
    <row r="28" spans="1:1" x14ac:dyDescent="0.25">
      <c r="A28" t="s">
        <v>5823</v>
      </c>
    </row>
    <row r="29" spans="1:1" x14ac:dyDescent="0.25">
      <c r="A29" t="s">
        <v>5824</v>
      </c>
    </row>
    <row r="30" spans="1:1" x14ac:dyDescent="0.25">
      <c r="A30" t="s">
        <v>5825</v>
      </c>
    </row>
    <row r="31" spans="1:1" x14ac:dyDescent="0.25">
      <c r="A31" t="s">
        <v>5826</v>
      </c>
    </row>
    <row r="32" spans="1:1" x14ac:dyDescent="0.25">
      <c r="A32" t="s">
        <v>5827</v>
      </c>
    </row>
    <row r="33" spans="1:1" x14ac:dyDescent="0.25">
      <c r="A33" t="s">
        <v>5828</v>
      </c>
    </row>
    <row r="34" spans="1:1" x14ac:dyDescent="0.25">
      <c r="A34" t="s">
        <v>5829</v>
      </c>
    </row>
    <row r="35" spans="1:1" x14ac:dyDescent="0.25">
      <c r="A35" t="s">
        <v>5830</v>
      </c>
    </row>
    <row r="36" spans="1:1" x14ac:dyDescent="0.25">
      <c r="A36" t="s">
        <v>319</v>
      </c>
    </row>
  </sheetData>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H36"/>
  <sheetViews>
    <sheetView workbookViewId="0"/>
  </sheetViews>
  <sheetFormatPr defaultRowHeight="15" x14ac:dyDescent="0.25"/>
  <cols>
    <col min="1" max="1" width="54.7109375" customWidth="1"/>
    <col min="2" max="7" width="30.7109375" customWidth="1"/>
  </cols>
  <sheetData>
    <row r="1" spans="1:8" x14ac:dyDescent="0.25">
      <c r="A1" s="4" t="s">
        <v>121</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5805</v>
      </c>
      <c r="B3" s="101">
        <v>76</v>
      </c>
      <c r="C3" s="101">
        <v>76</v>
      </c>
      <c r="D3" s="101">
        <v>77</v>
      </c>
      <c r="E3" s="101">
        <v>76</v>
      </c>
      <c r="F3" s="101">
        <v>76</v>
      </c>
      <c r="G3" s="101">
        <v>76</v>
      </c>
    </row>
    <row r="4" spans="1:8" x14ac:dyDescent="0.25">
      <c r="A4" t="s">
        <v>5806</v>
      </c>
      <c r="B4" s="101">
        <v>64</v>
      </c>
      <c r="C4" s="101">
        <v>62</v>
      </c>
      <c r="D4" s="101">
        <v>63</v>
      </c>
      <c r="E4" s="101">
        <v>61</v>
      </c>
      <c r="F4" s="101">
        <v>64</v>
      </c>
      <c r="G4" s="101">
        <v>62</v>
      </c>
    </row>
    <row r="5" spans="1:8" x14ac:dyDescent="0.25">
      <c r="A5" t="s">
        <v>5807</v>
      </c>
      <c r="B5" s="101">
        <v>63</v>
      </c>
      <c r="C5" s="101">
        <v>64</v>
      </c>
      <c r="D5" s="101">
        <v>62</v>
      </c>
      <c r="E5" s="101">
        <v>62</v>
      </c>
      <c r="F5" s="101">
        <v>62</v>
      </c>
      <c r="G5" s="101">
        <v>63</v>
      </c>
    </row>
    <row r="6" spans="1:8" x14ac:dyDescent="0.25">
      <c r="A6" t="s">
        <v>5808</v>
      </c>
      <c r="B6" s="101">
        <v>66</v>
      </c>
      <c r="C6" s="101">
        <v>65</v>
      </c>
      <c r="D6" s="101">
        <v>65</v>
      </c>
      <c r="E6" s="101">
        <v>61</v>
      </c>
      <c r="F6" s="101">
        <v>65</v>
      </c>
      <c r="G6" s="101">
        <v>63</v>
      </c>
    </row>
    <row r="7" spans="1:8" x14ac:dyDescent="0.25">
      <c r="A7" t="s">
        <v>5809</v>
      </c>
      <c r="B7" s="101">
        <v>66</v>
      </c>
      <c r="C7" s="101">
        <v>66</v>
      </c>
      <c r="D7" s="101">
        <v>63</v>
      </c>
      <c r="E7" s="101">
        <v>62</v>
      </c>
      <c r="F7" s="101">
        <v>64</v>
      </c>
      <c r="G7" s="101">
        <v>64</v>
      </c>
    </row>
    <row r="8" spans="1:8" x14ac:dyDescent="0.25">
      <c r="A8" t="s">
        <v>5810</v>
      </c>
      <c r="B8" s="101">
        <v>51</v>
      </c>
      <c r="C8" s="101">
        <v>52</v>
      </c>
      <c r="D8" s="101">
        <v>49</v>
      </c>
      <c r="E8" s="101">
        <v>49</v>
      </c>
      <c r="F8" s="101">
        <v>50</v>
      </c>
      <c r="G8" s="101">
        <v>51</v>
      </c>
    </row>
    <row r="9" spans="1:8" x14ac:dyDescent="0.25">
      <c r="A9" t="s">
        <v>5811</v>
      </c>
      <c r="B9" s="101">
        <v>52</v>
      </c>
      <c r="C9" s="101">
        <v>53</v>
      </c>
      <c r="D9" s="101">
        <v>49</v>
      </c>
      <c r="E9" s="101">
        <v>50</v>
      </c>
      <c r="F9" s="101">
        <v>50</v>
      </c>
      <c r="G9" s="101">
        <v>52</v>
      </c>
    </row>
    <row r="10" spans="1:8" x14ac:dyDescent="0.25">
      <c r="A10" t="s">
        <v>5812</v>
      </c>
      <c r="B10" s="101">
        <v>67</v>
      </c>
      <c r="C10" s="101">
        <v>67</v>
      </c>
      <c r="D10" s="101">
        <v>65</v>
      </c>
      <c r="E10" s="101">
        <v>64</v>
      </c>
      <c r="F10" s="101">
        <v>66</v>
      </c>
      <c r="G10" s="101">
        <v>66</v>
      </c>
    </row>
    <row r="11" spans="1:8" x14ac:dyDescent="0.25">
      <c r="A11" t="s">
        <v>5813</v>
      </c>
      <c r="B11" s="101">
        <v>67</v>
      </c>
      <c r="C11" s="101">
        <v>68</v>
      </c>
      <c r="D11" s="101">
        <v>65</v>
      </c>
      <c r="E11" s="101">
        <v>64</v>
      </c>
      <c r="F11" s="101">
        <v>66</v>
      </c>
      <c r="G11" s="101">
        <v>66</v>
      </c>
    </row>
    <row r="12" spans="1:8" x14ac:dyDescent="0.25">
      <c r="A12" t="s">
        <v>5814</v>
      </c>
      <c r="B12" s="101">
        <v>56</v>
      </c>
      <c r="C12" s="101">
        <v>56</v>
      </c>
      <c r="D12" s="101">
        <v>55</v>
      </c>
      <c r="E12" s="101">
        <v>55</v>
      </c>
      <c r="F12" s="101">
        <v>56</v>
      </c>
      <c r="G12" s="101">
        <v>56</v>
      </c>
    </row>
    <row r="13" spans="1:8" x14ac:dyDescent="0.25">
      <c r="A13" t="s">
        <v>5815</v>
      </c>
      <c r="B13" s="101">
        <v>57</v>
      </c>
      <c r="C13" s="101">
        <v>56</v>
      </c>
      <c r="D13" s="101">
        <v>56</v>
      </c>
      <c r="E13" s="101">
        <v>56</v>
      </c>
      <c r="F13" s="101">
        <v>56</v>
      </c>
      <c r="G13" s="101">
        <v>56</v>
      </c>
    </row>
    <row r="14" spans="1:8" x14ac:dyDescent="0.25">
      <c r="A14" t="s">
        <v>5816</v>
      </c>
      <c r="B14" s="101">
        <v>53</v>
      </c>
      <c r="C14" s="101">
        <v>55</v>
      </c>
      <c r="D14" s="101">
        <v>54</v>
      </c>
      <c r="E14" s="101">
        <v>55</v>
      </c>
      <c r="F14" s="101">
        <v>54</v>
      </c>
      <c r="G14" s="101">
        <v>55</v>
      </c>
    </row>
    <row r="15" spans="1:8" x14ac:dyDescent="0.25">
      <c r="A15" t="s">
        <v>5817</v>
      </c>
      <c r="B15" s="101">
        <v>52</v>
      </c>
      <c r="C15" s="101">
        <v>49</v>
      </c>
      <c r="D15" s="101">
        <v>52</v>
      </c>
      <c r="E15" s="101">
        <v>50</v>
      </c>
      <c r="F15" s="101">
        <v>52</v>
      </c>
      <c r="G15" s="101">
        <v>49</v>
      </c>
    </row>
    <row r="16" spans="1:8" x14ac:dyDescent="0.25">
      <c r="B16" s="101"/>
      <c r="C16" s="101"/>
      <c r="D16" s="101"/>
      <c r="E16" s="101"/>
      <c r="F16" s="101"/>
      <c r="G16" s="101"/>
    </row>
    <row r="17" spans="1:1" x14ac:dyDescent="0.25">
      <c r="A17" t="s">
        <v>189</v>
      </c>
    </row>
    <row r="18" spans="1:1" x14ac:dyDescent="0.25">
      <c r="A18" t="s">
        <v>232</v>
      </c>
    </row>
    <row r="19" spans="1:1" x14ac:dyDescent="0.25">
      <c r="A19" t="s">
        <v>193</v>
      </c>
    </row>
    <row r="20" spans="1:1" x14ac:dyDescent="0.25">
      <c r="A20" t="s">
        <v>194</v>
      </c>
    </row>
    <row r="22" spans="1:1" x14ac:dyDescent="0.25">
      <c r="A22" t="s">
        <v>195</v>
      </c>
    </row>
    <row r="23" spans="1:1" x14ac:dyDescent="0.25">
      <c r="A23" t="s">
        <v>5818</v>
      </c>
    </row>
    <row r="24" spans="1:1" x14ac:dyDescent="0.25">
      <c r="A24" t="s">
        <v>5819</v>
      </c>
    </row>
    <row r="25" spans="1:1" x14ac:dyDescent="0.25">
      <c r="A25" t="s">
        <v>5820</v>
      </c>
    </row>
    <row r="26" spans="1:1" x14ac:dyDescent="0.25">
      <c r="A26" t="s">
        <v>5821</v>
      </c>
    </row>
    <row r="27" spans="1:1" x14ac:dyDescent="0.25">
      <c r="A27" t="s">
        <v>5822</v>
      </c>
    </row>
    <row r="28" spans="1:1" x14ac:dyDescent="0.25">
      <c r="A28" t="s">
        <v>5823</v>
      </c>
    </row>
    <row r="29" spans="1:1" x14ac:dyDescent="0.25">
      <c r="A29" t="s">
        <v>5824</v>
      </c>
    </row>
    <row r="30" spans="1:1" x14ac:dyDescent="0.25">
      <c r="A30" t="s">
        <v>5825</v>
      </c>
    </row>
    <row r="31" spans="1:1" x14ac:dyDescent="0.25">
      <c r="A31" t="s">
        <v>5826</v>
      </c>
    </row>
    <row r="32" spans="1:1" x14ac:dyDescent="0.25">
      <c r="A32" t="s">
        <v>5827</v>
      </c>
    </row>
    <row r="33" spans="1:1" x14ac:dyDescent="0.25">
      <c r="A33" t="s">
        <v>5828</v>
      </c>
    </row>
    <row r="34" spans="1:1" x14ac:dyDescent="0.25">
      <c r="A34" t="s">
        <v>5829</v>
      </c>
    </row>
    <row r="35" spans="1:1" x14ac:dyDescent="0.25">
      <c r="A35" t="s">
        <v>5830</v>
      </c>
    </row>
    <row r="36" spans="1:1" x14ac:dyDescent="0.25">
      <c r="A36" t="s">
        <v>319</v>
      </c>
    </row>
  </sheetData>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H36"/>
  <sheetViews>
    <sheetView workbookViewId="0"/>
  </sheetViews>
  <sheetFormatPr defaultRowHeight="15" x14ac:dyDescent="0.25"/>
  <cols>
    <col min="1" max="1" width="54.7109375" customWidth="1"/>
    <col min="2" max="7" width="30.7109375" customWidth="1"/>
  </cols>
  <sheetData>
    <row r="1" spans="1:8" x14ac:dyDescent="0.25">
      <c r="A1" s="4" t="s">
        <v>122</v>
      </c>
      <c r="H1" s="1" t="str">
        <f>HYPERLINK("#'INDEX'!A1", "Back to INDEX")</f>
        <v>Back to INDEX</v>
      </c>
    </row>
    <row r="2" spans="1:8" x14ac:dyDescent="0.25">
      <c r="A2" s="3" t="s">
        <v>178</v>
      </c>
      <c r="B2" s="3" t="s">
        <v>5748</v>
      </c>
      <c r="C2" s="3" t="s">
        <v>5749</v>
      </c>
      <c r="D2" s="3" t="s">
        <v>5750</v>
      </c>
      <c r="E2" s="3" t="s">
        <v>5751</v>
      </c>
      <c r="F2" s="3" t="s">
        <v>5752</v>
      </c>
      <c r="G2" s="3" t="s">
        <v>5753</v>
      </c>
    </row>
    <row r="3" spans="1:8" x14ac:dyDescent="0.25">
      <c r="A3" t="s">
        <v>5805</v>
      </c>
      <c r="B3" s="102">
        <v>75</v>
      </c>
      <c r="C3" s="102">
        <v>76</v>
      </c>
      <c r="D3" s="102">
        <v>76</v>
      </c>
      <c r="E3" s="102">
        <v>75</v>
      </c>
      <c r="F3" s="102">
        <v>76</v>
      </c>
      <c r="G3" s="102">
        <v>76</v>
      </c>
    </row>
    <row r="4" spans="1:8" x14ac:dyDescent="0.25">
      <c r="A4" t="s">
        <v>5806</v>
      </c>
      <c r="B4" s="102">
        <v>63</v>
      </c>
      <c r="C4" s="102">
        <v>61</v>
      </c>
      <c r="D4" s="102">
        <v>62</v>
      </c>
      <c r="E4" s="102">
        <v>59</v>
      </c>
      <c r="F4" s="102">
        <v>63</v>
      </c>
      <c r="G4" s="102">
        <v>60</v>
      </c>
    </row>
    <row r="5" spans="1:8" x14ac:dyDescent="0.25">
      <c r="A5" t="s">
        <v>5807</v>
      </c>
      <c r="B5" s="102">
        <v>62</v>
      </c>
      <c r="C5" s="102">
        <v>63</v>
      </c>
      <c r="D5" s="102">
        <v>60</v>
      </c>
      <c r="E5" s="102">
        <v>61</v>
      </c>
      <c r="F5" s="102">
        <v>61</v>
      </c>
      <c r="G5" s="102">
        <v>62</v>
      </c>
    </row>
    <row r="6" spans="1:8" x14ac:dyDescent="0.25">
      <c r="A6" t="s">
        <v>5808</v>
      </c>
      <c r="B6" s="102">
        <v>66</v>
      </c>
      <c r="C6" s="102">
        <v>64</v>
      </c>
      <c r="D6" s="102">
        <v>64</v>
      </c>
      <c r="E6" s="102">
        <v>60</v>
      </c>
      <c r="F6" s="102">
        <v>65</v>
      </c>
      <c r="G6" s="102">
        <v>62</v>
      </c>
    </row>
    <row r="7" spans="1:8" x14ac:dyDescent="0.25">
      <c r="A7" t="s">
        <v>5809</v>
      </c>
      <c r="B7" s="102">
        <v>65</v>
      </c>
      <c r="C7" s="102">
        <v>65</v>
      </c>
      <c r="D7" s="102">
        <v>62</v>
      </c>
      <c r="E7" s="102">
        <v>60</v>
      </c>
      <c r="F7" s="102">
        <v>64</v>
      </c>
      <c r="G7" s="102">
        <v>63</v>
      </c>
    </row>
    <row r="8" spans="1:8" x14ac:dyDescent="0.25">
      <c r="A8" t="s">
        <v>5810</v>
      </c>
      <c r="B8" s="102">
        <v>51</v>
      </c>
      <c r="C8" s="102">
        <v>51</v>
      </c>
      <c r="D8" s="102">
        <v>48</v>
      </c>
      <c r="E8" s="102">
        <v>48</v>
      </c>
      <c r="F8" s="102">
        <v>49</v>
      </c>
      <c r="G8" s="102">
        <v>49</v>
      </c>
    </row>
    <row r="9" spans="1:8" x14ac:dyDescent="0.25">
      <c r="A9" t="s">
        <v>5811</v>
      </c>
      <c r="B9" s="102">
        <v>51</v>
      </c>
      <c r="C9" s="102">
        <v>52</v>
      </c>
      <c r="D9" s="102">
        <v>47</v>
      </c>
      <c r="E9" s="102">
        <v>48</v>
      </c>
      <c r="F9" s="102">
        <v>49</v>
      </c>
      <c r="G9" s="102">
        <v>50</v>
      </c>
    </row>
    <row r="10" spans="1:8" x14ac:dyDescent="0.25">
      <c r="A10" t="s">
        <v>5812</v>
      </c>
      <c r="B10" s="102">
        <v>67</v>
      </c>
      <c r="C10" s="102">
        <v>67</v>
      </c>
      <c r="D10" s="102">
        <v>64</v>
      </c>
      <c r="E10" s="102">
        <v>63</v>
      </c>
      <c r="F10" s="102">
        <v>65</v>
      </c>
      <c r="G10" s="102">
        <v>65</v>
      </c>
    </row>
    <row r="11" spans="1:8" x14ac:dyDescent="0.25">
      <c r="A11" t="s">
        <v>5813</v>
      </c>
      <c r="B11" s="102">
        <v>67</v>
      </c>
      <c r="C11" s="102">
        <v>67</v>
      </c>
      <c r="D11" s="102">
        <v>64</v>
      </c>
      <c r="E11" s="102">
        <v>63</v>
      </c>
      <c r="F11" s="102">
        <v>66</v>
      </c>
      <c r="G11" s="102">
        <v>65</v>
      </c>
    </row>
    <row r="12" spans="1:8" x14ac:dyDescent="0.25">
      <c r="A12" t="s">
        <v>5814</v>
      </c>
      <c r="B12" s="102">
        <v>56</v>
      </c>
      <c r="C12" s="102">
        <v>55</v>
      </c>
      <c r="D12" s="102">
        <v>55</v>
      </c>
      <c r="E12" s="102">
        <v>54</v>
      </c>
      <c r="F12" s="102">
        <v>55</v>
      </c>
      <c r="G12" s="102">
        <v>55</v>
      </c>
    </row>
    <row r="13" spans="1:8" x14ac:dyDescent="0.25">
      <c r="A13" t="s">
        <v>5815</v>
      </c>
      <c r="B13" s="102">
        <v>57</v>
      </c>
      <c r="C13" s="102">
        <v>55</v>
      </c>
      <c r="D13" s="102">
        <v>56</v>
      </c>
      <c r="E13" s="102">
        <v>55</v>
      </c>
      <c r="F13" s="102">
        <v>56</v>
      </c>
      <c r="G13" s="102">
        <v>55</v>
      </c>
    </row>
    <row r="14" spans="1:8" x14ac:dyDescent="0.25">
      <c r="A14" t="s">
        <v>5816</v>
      </c>
      <c r="B14" s="102">
        <v>53</v>
      </c>
      <c r="C14" s="102">
        <v>54</v>
      </c>
      <c r="D14" s="102">
        <v>53</v>
      </c>
      <c r="E14" s="102">
        <v>54</v>
      </c>
      <c r="F14" s="102">
        <v>53</v>
      </c>
      <c r="G14" s="102">
        <v>54</v>
      </c>
    </row>
    <row r="15" spans="1:8" x14ac:dyDescent="0.25">
      <c r="A15" t="s">
        <v>5817</v>
      </c>
      <c r="B15" s="102">
        <v>51</v>
      </c>
      <c r="C15" s="102">
        <v>47</v>
      </c>
      <c r="D15" s="102">
        <v>51</v>
      </c>
      <c r="E15" s="102">
        <v>48</v>
      </c>
      <c r="F15" s="102">
        <v>51</v>
      </c>
      <c r="G15" s="102">
        <v>48</v>
      </c>
    </row>
    <row r="16" spans="1:8" x14ac:dyDescent="0.25">
      <c r="B16" s="102"/>
      <c r="C16" s="102"/>
      <c r="D16" s="102"/>
      <c r="E16" s="102"/>
      <c r="F16" s="102"/>
      <c r="G16" s="102"/>
    </row>
    <row r="17" spans="1:1" x14ac:dyDescent="0.25">
      <c r="A17" t="s">
        <v>189</v>
      </c>
    </row>
    <row r="18" spans="1:1" x14ac:dyDescent="0.25">
      <c r="A18" t="s">
        <v>281</v>
      </c>
    </row>
    <row r="19" spans="1:1" x14ac:dyDescent="0.25">
      <c r="A19" t="s">
        <v>193</v>
      </c>
    </row>
    <row r="20" spans="1:1" x14ac:dyDescent="0.25">
      <c r="A20" t="s">
        <v>194</v>
      </c>
    </row>
    <row r="22" spans="1:1" x14ac:dyDescent="0.25">
      <c r="A22" t="s">
        <v>195</v>
      </c>
    </row>
    <row r="23" spans="1:1" x14ac:dyDescent="0.25">
      <c r="A23" t="s">
        <v>5818</v>
      </c>
    </row>
    <row r="24" spans="1:1" x14ac:dyDescent="0.25">
      <c r="A24" t="s">
        <v>5819</v>
      </c>
    </row>
    <row r="25" spans="1:1" x14ac:dyDescent="0.25">
      <c r="A25" t="s">
        <v>5820</v>
      </c>
    </row>
    <row r="26" spans="1:1" x14ac:dyDescent="0.25">
      <c r="A26" t="s">
        <v>5821</v>
      </c>
    </row>
    <row r="27" spans="1:1" x14ac:dyDescent="0.25">
      <c r="A27" t="s">
        <v>5822</v>
      </c>
    </row>
    <row r="28" spans="1:1" x14ac:dyDescent="0.25">
      <c r="A28" t="s">
        <v>5823</v>
      </c>
    </row>
    <row r="29" spans="1:1" x14ac:dyDescent="0.25">
      <c r="A29" t="s">
        <v>5824</v>
      </c>
    </row>
    <row r="30" spans="1:1" x14ac:dyDescent="0.25">
      <c r="A30" t="s">
        <v>5825</v>
      </c>
    </row>
    <row r="31" spans="1:1" x14ac:dyDescent="0.25">
      <c r="A31" t="s">
        <v>5826</v>
      </c>
    </row>
    <row r="32" spans="1:1" x14ac:dyDescent="0.25">
      <c r="A32" t="s">
        <v>5827</v>
      </c>
    </row>
    <row r="33" spans="1:1" x14ac:dyDescent="0.25">
      <c r="A33" t="s">
        <v>5828</v>
      </c>
    </row>
    <row r="34" spans="1:1" x14ac:dyDescent="0.25">
      <c r="A34" t="s">
        <v>5829</v>
      </c>
    </row>
    <row r="35" spans="1:1" x14ac:dyDescent="0.25">
      <c r="A35" t="s">
        <v>5830</v>
      </c>
    </row>
    <row r="36" spans="1:1" x14ac:dyDescent="0.25">
      <c r="A36" t="s">
        <v>319</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140</vt:i4>
      </vt:variant>
    </vt:vector>
  </HeadingPairs>
  <TitlesOfParts>
    <vt:vector size="140" baseType="lpstr">
      <vt:lpstr>INDEX</vt:lpstr>
      <vt:lpstr>FOCUS_ALL_ALL_1Y</vt:lpstr>
      <vt:lpstr>FOCUS_ALL_ALL_2Y</vt:lpstr>
      <vt:lpstr>FOCUS_UG_ALL_11-YY_YEAR</vt:lpstr>
      <vt:lpstr>FOCUS_PGC_ALL_17-YY_YEAR</vt:lpstr>
      <vt:lpstr>FOCUS_UG_ALL_1Y_STAGE</vt:lpstr>
      <vt:lpstr>FOCUS_PGC_ALL_1Y_STAGE</vt:lpstr>
      <vt:lpstr>FOCUS_UG_ALL_2Y_SG</vt:lpstr>
      <vt:lpstr>FOCUS_UG_ALL_1Y_SG</vt:lpstr>
      <vt:lpstr>FOCUS_UG_UNI_1Y_SG</vt:lpstr>
      <vt:lpstr>FOCUS_UG_NUHEI_1Y_SG</vt:lpstr>
      <vt:lpstr>FOCUS_PGC_ALL_1Y_SG</vt:lpstr>
      <vt:lpstr>FOCUS_PGC_UNI_1Y_SG</vt:lpstr>
      <vt:lpstr>FOCUS_PGC_NUHEI_1Y_SG</vt:lpstr>
      <vt:lpstr>FOCUS_UG_ALL_2Y_AREA</vt:lpstr>
      <vt:lpstr>FOCUS_PGC_ALL_2Y_AREA</vt:lpstr>
      <vt:lpstr>FOCUS_UG_ALL_1Y_AREA</vt:lpstr>
      <vt:lpstr>FOCUS_UG_UNI_1Y_AREA</vt:lpstr>
      <vt:lpstr>FOCUS_UG_NUHEI_1Y_AREA</vt:lpstr>
      <vt:lpstr>FOCUS_PGC_ALL_1Y_AREA</vt:lpstr>
      <vt:lpstr>FOCUS_PGC_UNI_1Y_AREA</vt:lpstr>
      <vt:lpstr>FOCUS_PGC_NUHEI_1Y_AREA</vt:lpstr>
      <vt:lpstr>FOCUS_UG_ALL_1Y_AREA45</vt:lpstr>
      <vt:lpstr>FOCUS_PGC_ALL_1Y_AREA45</vt:lpstr>
      <vt:lpstr>FOCUS_UG_ALL_1Y_HEPTYPE</vt:lpstr>
      <vt:lpstr>FOCUS_PGC_ALL_1Y_HEPTYPE</vt:lpstr>
      <vt:lpstr>FOCUS_UG_UNI_1Y_INST_CI</vt:lpstr>
      <vt:lpstr>QOE_UG_UNI_1Y_INST_FIG</vt:lpstr>
      <vt:lpstr>FOCUS_UG_UNI_1YP_INST_CI</vt:lpstr>
      <vt:lpstr>QOE_UG_UNI_1YP_INST_FIG</vt:lpstr>
      <vt:lpstr>FOCUS_UG_UNI_2Y_INST_CI</vt:lpstr>
      <vt:lpstr>QOE_UG_UNI_2Y_INST_CHNG_FIG</vt:lpstr>
      <vt:lpstr>FOCUS_UG_UNI_2YP_INST_CI</vt:lpstr>
      <vt:lpstr>QOE_UG_UNI_2YP_INST_CHNG_FIG</vt:lpstr>
      <vt:lpstr>FOCUS_PGC_UNI_1Y_INST_CI</vt:lpstr>
      <vt:lpstr>QOE_PGC_UNI_1Y_INST_FIG</vt:lpstr>
      <vt:lpstr>FOCUS_PGC_UNI_1YP_INST_CI</vt:lpstr>
      <vt:lpstr>QOE_PGC_UNI_1YP_INST_FIG</vt:lpstr>
      <vt:lpstr>FOCUS_PGC_UNI_2Y_INST_CI</vt:lpstr>
      <vt:lpstr>QOE_PGC_UNI_2Y_INST_CHNG_FIG</vt:lpstr>
      <vt:lpstr>FOCUS_PGC_UNI_2YP_INST_CI</vt:lpstr>
      <vt:lpstr>QOE_PGC_UNI_2YP_INST_CHNG_FIG</vt:lpstr>
      <vt:lpstr>FOCUS_UG_NUHEI_1Y_INST_CI</vt:lpstr>
      <vt:lpstr>QOE_UG_NUHEI_1Y_INST_FIG</vt:lpstr>
      <vt:lpstr>FOCUS_UG_NUHEI_1YP_INST_CI</vt:lpstr>
      <vt:lpstr>QOE_UG_NUHEI_1YP_INST_FIG</vt:lpstr>
      <vt:lpstr>FOCUS_UG_NUHEI_2Y_INST_CI</vt:lpstr>
      <vt:lpstr>QOE_UG_NUHEI_2Y_INST_CHNG_FIG</vt:lpstr>
      <vt:lpstr>FOCUS_UG_NUHEI_2YP_INST_CI</vt:lpstr>
      <vt:lpstr>QOE_UG_NUHEI_2YP_INST_CHNG_FIG</vt:lpstr>
      <vt:lpstr>FOCUS_PGC_NUHEI_1Y_INST_CI</vt:lpstr>
      <vt:lpstr>QOE_PGC_NUHEI_1Y_INST_FIG</vt:lpstr>
      <vt:lpstr>FOCUS_PGC_NUHEI_1YP_INST_CI</vt:lpstr>
      <vt:lpstr>QOE_PGC_NUHEI_1YP_INST_FIG</vt:lpstr>
      <vt:lpstr>FOCUS_PGC_NUHEI_2Y_INST_CI</vt:lpstr>
      <vt:lpstr>QOE_PGC_NUHEI_2Y_INST_CHNG_FIG</vt:lpstr>
      <vt:lpstr>FOCUS_PGC_NUHEI_2YP_INST_CI</vt:lpstr>
      <vt:lpstr>QOE_PGC_NUHEI_2YP_INST_CHNG_FIG</vt:lpstr>
      <vt:lpstr>CONSID_UG_ALL_1Y_SG</vt:lpstr>
      <vt:lpstr>CONSID_UG_ALL_1Y_GRADE_FIG</vt:lpstr>
      <vt:lpstr>CONSID_UG_ALL_2Y_CH</vt:lpstr>
      <vt:lpstr>CONSID_UG_UNI_1Y_SG</vt:lpstr>
      <vt:lpstr>CONSID_UG_UNI_1Y_GRADE_FIG</vt:lpstr>
      <vt:lpstr>CONSID_UG_UNI_2Y_CH</vt:lpstr>
      <vt:lpstr>CONSID_UG_NUHEI_1Y_SG</vt:lpstr>
      <vt:lpstr>CONSID_UG_NUHEI_1Y_GRADE_FIG</vt:lpstr>
      <vt:lpstr>CONSID_UG_NUHEI_2Y_CH</vt:lpstr>
      <vt:lpstr>CONSID_PGC_ALL_1Y_SG</vt:lpstr>
      <vt:lpstr>CONSID_PGC_ALL_1Y_GRADE_FIG</vt:lpstr>
      <vt:lpstr>CONSID_PGC_ALL_2Y_CH</vt:lpstr>
      <vt:lpstr>CONSID_PGC_UNI_1Y_SG</vt:lpstr>
      <vt:lpstr>CONSID_PGC_UNI_1Y_GRADE_FIG</vt:lpstr>
      <vt:lpstr>CONSID_PGC_UNI_2Y_CH</vt:lpstr>
      <vt:lpstr>CONSID_PGC_NUHEI_1Y_SG</vt:lpstr>
      <vt:lpstr>CONSID_PGC_NUHEI_1Y_GRADE_FIG</vt:lpstr>
      <vt:lpstr>CONSID_PGC_NUHEI_2Y_CH</vt:lpstr>
      <vt:lpstr>DEVEL_UG_ALL_2Y_STAGE</vt:lpstr>
      <vt:lpstr>DEVEL_UG_UNI_2Y_STAGE</vt:lpstr>
      <vt:lpstr>DEVEL_UG_NUHEI_2Y_STAGE</vt:lpstr>
      <vt:lpstr>DEVEL_PGC_ALL_2Y_STAGE</vt:lpstr>
      <vt:lpstr>DEVEL_PGC_UNI_2Y_STAGE</vt:lpstr>
      <vt:lpstr>DEVEL_PGC_NUHEI_2Y_STAGE</vt:lpstr>
      <vt:lpstr>ENGAG_UG_ALL_2Y_STAGE</vt:lpstr>
      <vt:lpstr>ENGAG_UG_UNI_2Y_STAGE</vt:lpstr>
      <vt:lpstr>ENGAG_UG_NUHEI_2Y_STAGE</vt:lpstr>
      <vt:lpstr>ENGAG_PGC_ALL_2Y_STAGE</vt:lpstr>
      <vt:lpstr>ENGAG_PGC_UNI_2Y_STAGE</vt:lpstr>
      <vt:lpstr>ENGAG_PGC_NUHEI_2Y_STAGE</vt:lpstr>
      <vt:lpstr>TEACH_UG_ALL_2Y_STAGE</vt:lpstr>
      <vt:lpstr>TEACH_UG_UNI_2Y_STAGE</vt:lpstr>
      <vt:lpstr>TEACH_UG_NUHEI_2Y_STAGE</vt:lpstr>
      <vt:lpstr>TEACH_PGC_ALL_2Y_STAGE</vt:lpstr>
      <vt:lpstr>TEACH_PGC_UNI_2Y_STAGE</vt:lpstr>
      <vt:lpstr>TEACH_PGC_NUHEI_2Y_STAGE</vt:lpstr>
      <vt:lpstr>SUPP_UG_ALL_2Y_STAGE</vt:lpstr>
      <vt:lpstr>SUPP_UG_UNI_2Y_STAGE</vt:lpstr>
      <vt:lpstr>SUPP_UG_NUHEI_2Y_STAGE</vt:lpstr>
      <vt:lpstr>SUPP_PGC_ALL_2Y_STAGE</vt:lpstr>
      <vt:lpstr>SUPP_PGC_UNI_2Y_STAGE</vt:lpstr>
      <vt:lpstr>SUPP_PGC_NUHEI_2Y_STAGE</vt:lpstr>
      <vt:lpstr>RESR_UG_ALL_2Y_STAGE</vt:lpstr>
      <vt:lpstr>RESR_UG_UNI_2Y_STAGE</vt:lpstr>
      <vt:lpstr>RESR_UG_NUHEI_2Y_STAGE</vt:lpstr>
      <vt:lpstr>RESR_PGC_ALL_2Y_STAGE</vt:lpstr>
      <vt:lpstr>RESR_PGC_UNI_2Y_STAGE</vt:lpstr>
      <vt:lpstr>RESR_PGC_NUHEI_2Y_STAGE</vt:lpstr>
      <vt:lpstr>OV_ALL_ALL_12-YY</vt:lpstr>
      <vt:lpstr>RR_ALL_UNI_14-YY_INST</vt:lpstr>
      <vt:lpstr>RR_ALL_NUHEI_14-YY_INST</vt:lpstr>
      <vt:lpstr>RR_ALL_ALL_1Y_INST</vt:lpstr>
      <vt:lpstr>RR_ALL_ALL_12-YY_INST</vt:lpstr>
      <vt:lpstr>CHAR_UG_ALL_1Y_SG</vt:lpstr>
      <vt:lpstr>CHAR_UG_UNI_1Y_SG</vt:lpstr>
      <vt:lpstr>CHAR_UG_NUHEI_1Y_SG</vt:lpstr>
      <vt:lpstr>CHAR_UG_UNI_1Y_AREA</vt:lpstr>
      <vt:lpstr>CHAR_UG_NUHEI_1Y_AREA</vt:lpstr>
      <vt:lpstr>CHAR_PGC_ALL_1Y_SG</vt:lpstr>
      <vt:lpstr>CHAR_PGC_UNI_1Y_SG</vt:lpstr>
      <vt:lpstr>CHAR_PGC_NUHEI_1Y_SG</vt:lpstr>
      <vt:lpstr>CHAR_UG_ALL_1Y_AREA</vt:lpstr>
      <vt:lpstr>CHAR_PGC_ALL_1Y_AREA</vt:lpstr>
      <vt:lpstr>CHAR_PGC_UNI_1Y_AREA</vt:lpstr>
      <vt:lpstr>CHAR_PGC_NUHEI_1Y_AREA</vt:lpstr>
      <vt:lpstr>QOEQOT_UG_ALL_1Y_SG_CI</vt:lpstr>
      <vt:lpstr>QOEQOT_PGC_ALL_1Y_SG_CI</vt:lpstr>
      <vt:lpstr>QOEQOT_UG_ALL_1Y_AREA_CI</vt:lpstr>
      <vt:lpstr>QOEQOT_PGC_ALL_1Y_AREA_CI</vt:lpstr>
      <vt:lpstr>WEIGHT_UG_ALL_1Y_SG</vt:lpstr>
      <vt:lpstr>WEIGHT_UG_ALL_1Y_AREA</vt:lpstr>
      <vt:lpstr>QOEQOT_UG_UNI_1Y_SG_CI</vt:lpstr>
      <vt:lpstr>QOEQOT_UG_UNI_1Y_AREA_CI</vt:lpstr>
      <vt:lpstr>QOEQOT_UG_NUHEI_1Y_SG_CI</vt:lpstr>
      <vt:lpstr>QOEQOT_UG_NUHEI_1Y_AREA_CI</vt:lpstr>
      <vt:lpstr>WEIGHT_PGC_ALL_1Y_SG</vt:lpstr>
      <vt:lpstr>WEIGHT_PGC_ALL_1Y_AREA</vt:lpstr>
      <vt:lpstr>QOEQOT_PGC_UNI_1Y_SG_CI</vt:lpstr>
      <vt:lpstr>QOEQOT_PGC_UNI_1Y_AREA_CI</vt:lpstr>
      <vt:lpstr>QOEQOT_PGC_NUHEI_1Y_SG_CI</vt:lpstr>
      <vt:lpstr>QOEQOT_PGC_NUHEI_1Y_AREA_CI</vt:lpstr>
      <vt:lpstr>QOE_ALL_ALL_08-YY_INT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ptobias</dc:creator>
  <cp:lastModifiedBy>Kelsey Pool</cp:lastModifiedBy>
  <dcterms:created xsi:type="dcterms:W3CDTF">2020-12-23T12:48:31Z</dcterms:created>
  <dcterms:modified xsi:type="dcterms:W3CDTF">2021-01-14T01:04:26Z</dcterms:modified>
</cp:coreProperties>
</file>